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6.xml" ContentType="application/vnd.openxmlformats-officedocument.drawing+xml"/>
  <Override PartName="/xl/charts/chart1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tables/table1.xml" ContentType="application/vnd.openxmlformats-officedocument.spreadsheetml.table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embeddings/oleObject7.bin" ContentType="application/vnd.openxmlformats-officedocument.oleObject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codeName="ThisWorkbook"/>
  <mc:AlternateContent xmlns:mc="http://schemas.openxmlformats.org/markup-compatibility/2006">
    <mc:Choice Requires="x15">
      <x15ac:absPath xmlns:x15ac="http://schemas.microsoft.com/office/spreadsheetml/2010/11/ac" url="D:\INSTAT\2023\TBE\TBE N°60\28102025\"/>
    </mc:Choice>
  </mc:AlternateContent>
  <xr:revisionPtr revIDLastSave="0" documentId="13_ncr:1_{58A45C31-A9B8-4EE6-820E-FE315D596362}" xr6:coauthVersionLast="47" xr6:coauthVersionMax="47" xr10:uidLastSave="{00000000-0000-0000-0000-000000000000}"/>
  <bookViews>
    <workbookView xWindow="-108" yWindow="-108" windowWidth="23256" windowHeight="13896" tabRatio="874" firstSheet="12" activeTab="22" xr2:uid="{00000000-000D-0000-FFFF-FFFF00000000}"/>
  </bookViews>
  <sheets>
    <sheet name="SortieMacro" sheetId="60245" state="hidden" r:id="rId1"/>
    <sheet name="Sortie conj prod" sheetId="60223" state="hidden" r:id="rId2"/>
    <sheet name="Sortie conj prix" sheetId="60246" state="hidden" r:id="rId3"/>
    <sheet name="Sortie conj emploi" sheetId="60247" state="hidden" r:id="rId4"/>
    <sheet name="Sortie conj clim" sheetId="60248" state="hidden" r:id="rId5"/>
    <sheet name="Sortie_CN1" sheetId="60257" r:id="rId6"/>
    <sheet name="Sortie_CN11" sheetId="60260" r:id="rId7"/>
    <sheet name="Sortie_CN2" sheetId="60258" r:id="rId8"/>
    <sheet name="Sortie_CNT3" sheetId="60259" r:id="rId9"/>
    <sheet name="Sortietissuindustriel" sheetId="60254" r:id="rId10"/>
    <sheet name="SortieIPI" sheetId="60261" r:id="rId11"/>
    <sheet name="SortieIPC" sheetId="60196" r:id="rId12"/>
    <sheet name="SortieIPCgliss" sheetId="60228" r:id="rId13"/>
    <sheet name="SortieEtab" sheetId="60189" r:id="rId14"/>
    <sheet name="SortieEtab secteur" sheetId="60241" r:id="rId15"/>
    <sheet name="SortieCarb" sheetId="60185" r:id="rId16"/>
    <sheet name="SortiePrixCarb" sheetId="60212" r:id="rId17"/>
    <sheet name="SortieElec" sheetId="60182" r:id="rId18"/>
    <sheet name="SortieEau" sheetId="60216" r:id="rId19"/>
    <sheet name="Sortieferr" sheetId="60214" r:id="rId20"/>
    <sheet name="Sortiefretaerien" sheetId="60231" r:id="rId21"/>
    <sheet name="Sortiepaxaerien" sheetId="60232" r:id="rId22"/>
    <sheet name="SortieCNAPS" sheetId="60236" r:id="rId23"/>
    <sheet name="SortieEmp" sheetId="60242" r:id="rId24"/>
    <sheet name="Sortieimma" sheetId="60218" r:id="rId25"/>
    <sheet name="SortieOGTrec" sheetId="5" r:id="rId26"/>
    <sheet name="SortieOGTdep" sheetId="60238" r:id="rId27"/>
    <sheet name="SortieMoney" sheetId="60193" r:id="rId28"/>
    <sheet name="Sortieexport" sheetId="60208" r:id="rId29"/>
    <sheet name="Sortieimport" sheetId="60235" r:id="rId30"/>
    <sheet name="Sortietourisme" sheetId="60187" r:id="rId31"/>
    <sheet name="SortiePrixinter" sheetId="60206" r:id="rId32"/>
  </sheets>
  <externalReferences>
    <externalReference r:id="rId33"/>
    <externalReference r:id="rId34"/>
    <externalReference r:id="rId35"/>
    <externalReference r:id="rId36"/>
  </externalReferences>
  <definedNames>
    <definedName name="Accueil">#REF!</definedName>
    <definedName name="anneeCNA">#REF!</definedName>
    <definedName name="anneeCNA1">#REF!</definedName>
    <definedName name="anneeCNA2">#REF!</definedName>
    <definedName name="annéeIPI">#REF!</definedName>
    <definedName name="anneetissuindustriel">#REF!</definedName>
    <definedName name="annuel">#REF!</definedName>
    <definedName name="CDFEDF" localSheetId="4">#REF!</definedName>
    <definedName name="CDFEDF" localSheetId="3">#REF!</definedName>
    <definedName name="CDFEDF" localSheetId="2">#REF!</definedName>
    <definedName name="CDFEDF" localSheetId="22">#REF!</definedName>
    <definedName name="CDFEDF" localSheetId="18">#REF!</definedName>
    <definedName name="CDFEDF" localSheetId="23">#REF!</definedName>
    <definedName name="CDFEDF" localSheetId="14">#REF!</definedName>
    <definedName name="CDFEDF" localSheetId="28">#REF!</definedName>
    <definedName name="CDFEDF" localSheetId="19">#REF!</definedName>
    <definedName name="CDFEDF" localSheetId="20">#REF!</definedName>
    <definedName name="CDFEDF" localSheetId="24">#REF!</definedName>
    <definedName name="CDFEDF" localSheetId="29">#REF!</definedName>
    <definedName name="CDFEDF" localSheetId="12">#REF!</definedName>
    <definedName name="CDFEDF" localSheetId="0">#REF!</definedName>
    <definedName name="CDFEDF" localSheetId="26">#REF!</definedName>
    <definedName name="CDFEDF" localSheetId="21">#REF!</definedName>
    <definedName name="CDFEDF" localSheetId="16">#REF!</definedName>
    <definedName name="CDFEDF" localSheetId="31">#REF!</definedName>
    <definedName name="CDFEDF" localSheetId="9">#REF!</definedName>
    <definedName name="CDFEDF">#REF!</definedName>
    <definedName name="Change" localSheetId="4">#REF!</definedName>
    <definedName name="Change" localSheetId="3">#REF!</definedName>
    <definedName name="Change" localSheetId="2">#REF!</definedName>
    <definedName name="Change" localSheetId="22">#REF!</definedName>
    <definedName name="Change" localSheetId="23">#REF!</definedName>
    <definedName name="Change" localSheetId="14">#REF!</definedName>
    <definedName name="Change" localSheetId="20">#REF!</definedName>
    <definedName name="Change" localSheetId="24">#REF!</definedName>
    <definedName name="Change" localSheetId="29">#REF!</definedName>
    <definedName name="Change" localSheetId="12">#REF!</definedName>
    <definedName name="Change" localSheetId="0">#REF!</definedName>
    <definedName name="Change" localSheetId="26">#REF!</definedName>
    <definedName name="Change" localSheetId="21">#REF!</definedName>
    <definedName name="Change" localSheetId="9">#REF!</definedName>
    <definedName name="Change">#REF!</definedName>
    <definedName name="CNAPS">#REF!</definedName>
    <definedName name="CNAPSA">#REF!</definedName>
    <definedName name="CNAPSB">#REF!</definedName>
    <definedName name="comext">#REF!</definedName>
    <definedName name="comext1">#REF!</definedName>
    <definedName name="comextA">#REF!</definedName>
    <definedName name="comextB">#REF!</definedName>
    <definedName name="CritèreCumulAnnéeEnCoursCarb">#REF!</definedName>
    <definedName name="CritèreCumulAnnéeEnCourschange" localSheetId="4">#REF!</definedName>
    <definedName name="CritèreCumulAnnéeEnCourschange" localSheetId="3">#REF!</definedName>
    <definedName name="CritèreCumulAnnéeEnCourschange" localSheetId="2">#REF!</definedName>
    <definedName name="CritèreCumulAnnéeEnCourschange" localSheetId="22">#REF!</definedName>
    <definedName name="CritèreCumulAnnéeEnCourschange" localSheetId="23">#REF!</definedName>
    <definedName name="CritèreCumulAnnéeEnCourschange" localSheetId="14">#REF!</definedName>
    <definedName name="CritèreCumulAnnéeEnCourschange" localSheetId="20">#REF!</definedName>
    <definedName name="CritèreCumulAnnéeEnCourschange" localSheetId="24">#REF!</definedName>
    <definedName name="CritèreCumulAnnéeEnCourschange" localSheetId="29">#REF!</definedName>
    <definedName name="CritèreCumulAnnéeEnCourschange" localSheetId="12">#REF!</definedName>
    <definedName name="CritèreCumulAnnéeEnCourschange" localSheetId="0">#REF!</definedName>
    <definedName name="CritèreCumulAnnéeEnCourschange" localSheetId="26">#REF!</definedName>
    <definedName name="CritèreCumulAnnéeEnCourschange" localSheetId="21">#REF!</definedName>
    <definedName name="CritèreCumulAnnéeEnCourschange" localSheetId="9">#REF!</definedName>
    <definedName name="CritèreCumulAnnéeEnCourschange">#REF!</definedName>
    <definedName name="CritèreCumulAnnéeEnCoursEau">#REF!</definedName>
    <definedName name="CritèreCumulAnnéeEnCoursEau1">#REF!</definedName>
    <definedName name="CritèreCumulAnnéeEnCoursElec">#REF!</definedName>
    <definedName name="CritèreCumulAnnéeEnCoursPrixCarb">#REF!</definedName>
    <definedName name="CritèreCumulAnnéePrécCarb">#REF!</definedName>
    <definedName name="CritèreCumulAnnéePrécchange" localSheetId="4">#REF!</definedName>
    <definedName name="CritèreCumulAnnéePrécchange" localSheetId="3">#REF!</definedName>
    <definedName name="CritèreCumulAnnéePrécchange" localSheetId="2">#REF!</definedName>
    <definedName name="CritèreCumulAnnéePrécchange" localSheetId="22">#REF!</definedName>
    <definedName name="CritèreCumulAnnéePrécchange" localSheetId="18">#REF!</definedName>
    <definedName name="CritèreCumulAnnéePrécchange" localSheetId="23">#REF!</definedName>
    <definedName name="CritèreCumulAnnéePrécchange" localSheetId="14">#REF!</definedName>
    <definedName name="CritèreCumulAnnéePrécchange" localSheetId="28">#REF!</definedName>
    <definedName name="CritèreCumulAnnéePrécchange" localSheetId="19">#REF!</definedName>
    <definedName name="CritèreCumulAnnéePrécchange" localSheetId="20">#REF!</definedName>
    <definedName name="CritèreCumulAnnéePrécchange" localSheetId="24">#REF!</definedName>
    <definedName name="CritèreCumulAnnéePrécchange" localSheetId="29">#REF!</definedName>
    <definedName name="CritèreCumulAnnéePrécchange" localSheetId="12">#REF!</definedName>
    <definedName name="CritèreCumulAnnéePrécchange" localSheetId="0">#REF!</definedName>
    <definedName name="CritèreCumulAnnéePrécchange" localSheetId="26">#REF!</definedName>
    <definedName name="CritèreCumulAnnéePrécchange" localSheetId="21">#REF!</definedName>
    <definedName name="CritèreCumulAnnéePrécchange" localSheetId="16">#REF!</definedName>
    <definedName name="CritèreCumulAnnéePrécchange" localSheetId="31">#REF!</definedName>
    <definedName name="CritèreCumulAnnéePrécchange" localSheetId="9">#REF!</definedName>
    <definedName name="CritèreCumulAnnéePrécchange">#REF!</definedName>
    <definedName name="CritèreCumulAnnéePrécEau">#REF!</definedName>
    <definedName name="CritèreCumulAnnéePrécEau1">#REF!</definedName>
    <definedName name="CritèreCumulAnnéePrécElec">#REF!</definedName>
    <definedName name="CritèreCumulAnnéePrécPrixCarb">#REF!</definedName>
    <definedName name="CritereEau">#REF!</definedName>
    <definedName name="Critèreprecchange" localSheetId="4">#REF!</definedName>
    <definedName name="Critèreprecchange" localSheetId="3">#REF!</definedName>
    <definedName name="Critèreprecchange" localSheetId="2">#REF!</definedName>
    <definedName name="Critèreprecchange" localSheetId="22">#REF!</definedName>
    <definedName name="Critèreprecchange" localSheetId="18">#REF!</definedName>
    <definedName name="Critèreprecchange" localSheetId="23">#REF!</definedName>
    <definedName name="Critèreprecchange" localSheetId="14">#REF!</definedName>
    <definedName name="Critèreprecchange" localSheetId="28">#REF!</definedName>
    <definedName name="Critèreprecchange" localSheetId="19">#REF!</definedName>
    <definedName name="Critèreprecchange" localSheetId="20">#REF!</definedName>
    <definedName name="Critèreprecchange" localSheetId="24">#REF!</definedName>
    <definedName name="Critèreprecchange" localSheetId="29">#REF!</definedName>
    <definedName name="Critèreprecchange" localSheetId="12">#REF!</definedName>
    <definedName name="Critèreprecchange" localSheetId="0">#REF!</definedName>
    <definedName name="Critèreprecchange" localSheetId="26">#REF!</definedName>
    <definedName name="Critèreprecchange" localSheetId="21">#REF!</definedName>
    <definedName name="Critèreprecchange" localSheetId="16">#REF!</definedName>
    <definedName name="Critèreprecchange" localSheetId="31">#REF!</definedName>
    <definedName name="Critèreprecchange" localSheetId="9">#REF!</definedName>
    <definedName name="Critèreprecchange">#REF!</definedName>
    <definedName name="CritereprécEau">#REF!</definedName>
    <definedName name="CritèrePrèschange" localSheetId="4">#REF!</definedName>
    <definedName name="CritèrePrèschange" localSheetId="3">#REF!</definedName>
    <definedName name="CritèrePrèschange" localSheetId="2">#REF!</definedName>
    <definedName name="CritèrePrèschange" localSheetId="22">#REF!</definedName>
    <definedName name="CritèrePrèschange" localSheetId="18">#REF!</definedName>
    <definedName name="CritèrePrèschange" localSheetId="23">#REF!</definedName>
    <definedName name="CritèrePrèschange" localSheetId="14">#REF!</definedName>
    <definedName name="CritèrePrèschange" localSheetId="28">#REF!</definedName>
    <definedName name="CritèrePrèschange" localSheetId="19">#REF!</definedName>
    <definedName name="CritèrePrèschange" localSheetId="20">#REF!</definedName>
    <definedName name="CritèrePrèschange" localSheetId="24">#REF!</definedName>
    <definedName name="CritèrePrèschange" localSheetId="29">#REF!</definedName>
    <definedName name="CritèrePrèschange" localSheetId="12">#REF!</definedName>
    <definedName name="CritèrePrèschange" localSheetId="0">#REF!</definedName>
    <definedName name="CritèrePrèschange" localSheetId="26">#REF!</definedName>
    <definedName name="CritèrePrèschange" localSheetId="21">#REF!</definedName>
    <definedName name="CritèrePrèschange" localSheetId="16">#REF!</definedName>
    <definedName name="CritèrePrèschange" localSheetId="31">#REF!</definedName>
    <definedName name="CritèrePrèschange" localSheetId="9">#REF!</definedName>
    <definedName name="CritèrePrèschange">#REF!</definedName>
    <definedName name="CritèresPrèschange" localSheetId="4">#REF!</definedName>
    <definedName name="CritèresPrèschange" localSheetId="3">#REF!</definedName>
    <definedName name="CritèresPrèschange" localSheetId="2">#REF!</definedName>
    <definedName name="CritèresPrèschange" localSheetId="22">#REF!</definedName>
    <definedName name="CritèresPrèschange" localSheetId="23">#REF!</definedName>
    <definedName name="CritèresPrèschange" localSheetId="14">#REF!</definedName>
    <definedName name="CritèresPrèschange" localSheetId="20">#REF!</definedName>
    <definedName name="CritèresPrèschange" localSheetId="24">#REF!</definedName>
    <definedName name="CritèresPrèschange" localSheetId="29">#REF!</definedName>
    <definedName name="CritèresPrèschange" localSheetId="12">#REF!</definedName>
    <definedName name="CritèresPrèschange" localSheetId="0">#REF!</definedName>
    <definedName name="CritèresPrèschange" localSheetId="26">#REF!</definedName>
    <definedName name="CritèresPrèschange" localSheetId="21">#REF!</definedName>
    <definedName name="CritèresPrèschange" localSheetId="9">#REF!</definedName>
    <definedName name="CritèresPrèschange">#REF!</definedName>
    <definedName name="CritèreTotalAnnéeTmoins1" localSheetId="4">#REF!</definedName>
    <definedName name="CritèreTotalAnnéeTmoins1" localSheetId="3">#REF!</definedName>
    <definedName name="CritèreTotalAnnéeTmoins1" localSheetId="2">#REF!</definedName>
    <definedName name="CritèreTotalAnnéeTmoins1" localSheetId="22">#REF!</definedName>
    <definedName name="CritèreTotalAnnéeTmoins1" localSheetId="23">#REF!</definedName>
    <definedName name="CritèreTotalAnnéeTmoins1" localSheetId="14">#REF!</definedName>
    <definedName name="CritèreTotalAnnéeTmoins1" localSheetId="20">#REF!</definedName>
    <definedName name="CritèreTotalAnnéeTmoins1" localSheetId="29">#REF!</definedName>
    <definedName name="CritèreTotalAnnéeTmoins1" localSheetId="12">#REF!</definedName>
    <definedName name="CritèreTotalAnnéeTmoins1" localSheetId="0">#REF!</definedName>
    <definedName name="CritèreTotalAnnéeTmoins1" localSheetId="26">#REF!</definedName>
    <definedName name="CritèreTotalAnnéeTmoins1" localSheetId="21">#REF!</definedName>
    <definedName name="CritèreTotalAnnéeTmoins1" localSheetId="9">#REF!</definedName>
    <definedName name="CritèreTotalAnnéeTmoins1">#REF!</definedName>
    <definedName name="CritèreTotalAnnéeTmoins2" localSheetId="4">#REF!</definedName>
    <definedName name="CritèreTotalAnnéeTmoins2" localSheetId="3">#REF!</definedName>
    <definedName name="CritèreTotalAnnéeTmoins2" localSheetId="2">#REF!</definedName>
    <definedName name="CritèreTotalAnnéeTmoins2" localSheetId="22">#REF!</definedName>
    <definedName name="CritèreTotalAnnéeTmoins2" localSheetId="23">#REF!</definedName>
    <definedName name="CritèreTotalAnnéeTmoins2" localSheetId="14">#REF!</definedName>
    <definedName name="CritèreTotalAnnéeTmoins2" localSheetId="20">#REF!</definedName>
    <definedName name="CritèreTotalAnnéeTmoins2" localSheetId="29">#REF!</definedName>
    <definedName name="CritèreTotalAnnéeTmoins2" localSheetId="12">#REF!</definedName>
    <definedName name="CritèreTotalAnnéeTmoins2" localSheetId="0">#REF!</definedName>
    <definedName name="CritèreTotalAnnéeTmoins2" localSheetId="26">#REF!</definedName>
    <definedName name="CritèreTotalAnnéeTmoins2" localSheetId="21">#REF!</definedName>
    <definedName name="CritèreTotalAnnéeTmoins2" localSheetId="9">#REF!</definedName>
    <definedName name="CritèreTotalAnnéeTmoins2">#REF!</definedName>
    <definedName name="CritèreTotalAnnéeTmoins3" localSheetId="4">#REF!</definedName>
    <definedName name="CritèreTotalAnnéeTmoins3" localSheetId="3">#REF!</definedName>
    <definedName name="CritèreTotalAnnéeTmoins3" localSheetId="2">#REF!</definedName>
    <definedName name="CritèreTotalAnnéeTmoins3" localSheetId="22">#REF!</definedName>
    <definedName name="CritèreTotalAnnéeTmoins3" localSheetId="23">#REF!</definedName>
    <definedName name="CritèreTotalAnnéeTmoins3" localSheetId="14">#REF!</definedName>
    <definedName name="CritèreTotalAnnéeTmoins3" localSheetId="20">#REF!</definedName>
    <definedName name="CritèreTotalAnnéeTmoins3" localSheetId="29">#REF!</definedName>
    <definedName name="CritèreTotalAnnéeTmoins3" localSheetId="12">#REF!</definedName>
    <definedName name="CritèreTotalAnnéeTmoins3" localSheetId="0">#REF!</definedName>
    <definedName name="CritèreTotalAnnéeTmoins3" localSheetId="26">#REF!</definedName>
    <definedName name="CritèreTotalAnnéeTmoins3" localSheetId="21">#REF!</definedName>
    <definedName name="CritèreTotalAnnéeTmoins3" localSheetId="9">#REF!</definedName>
    <definedName name="CritèreTotalAnnéeTmoins3">#REF!</definedName>
    <definedName name="CritèreTotalAnnéeTmoins4" localSheetId="4">#REF!</definedName>
    <definedName name="CritèreTotalAnnéeTmoins4" localSheetId="3">#REF!</definedName>
    <definedName name="CritèreTotalAnnéeTmoins4" localSheetId="2">#REF!</definedName>
    <definedName name="CritèreTotalAnnéeTmoins4" localSheetId="22">#REF!</definedName>
    <definedName name="CritèreTotalAnnéeTmoins4" localSheetId="23">#REF!</definedName>
    <definedName name="CritèreTotalAnnéeTmoins4" localSheetId="14">#REF!</definedName>
    <definedName name="CritèreTotalAnnéeTmoins4" localSheetId="20">#REF!</definedName>
    <definedName name="CritèreTotalAnnéeTmoins4" localSheetId="29">#REF!</definedName>
    <definedName name="CritèreTotalAnnéeTmoins4" localSheetId="12">#REF!</definedName>
    <definedName name="CritèreTotalAnnéeTmoins4" localSheetId="0">#REF!</definedName>
    <definedName name="CritèreTotalAnnéeTmoins4" localSheetId="26">#REF!</definedName>
    <definedName name="CritèreTotalAnnéeTmoins4" localSheetId="21">#REF!</definedName>
    <definedName name="CritèreTotalAnnéeTmoins4" localSheetId="9">#REF!</definedName>
    <definedName name="CritèreTotalAnnéeTmoins4">#REF!</definedName>
    <definedName name="CritèreTotalAnnéeTmoins5" localSheetId="4">#REF!</definedName>
    <definedName name="CritèreTotalAnnéeTmoins5" localSheetId="3">#REF!</definedName>
    <definedName name="CritèreTotalAnnéeTmoins5" localSheetId="2">#REF!</definedName>
    <definedName name="CritèreTotalAnnéeTmoins5" localSheetId="22">#REF!</definedName>
    <definedName name="CritèreTotalAnnéeTmoins5" localSheetId="23">#REF!</definedName>
    <definedName name="CritèreTotalAnnéeTmoins5" localSheetId="14">#REF!</definedName>
    <definedName name="CritèreTotalAnnéeTmoins5" localSheetId="20">#REF!</definedName>
    <definedName name="CritèreTotalAnnéeTmoins5" localSheetId="29">#REF!</definedName>
    <definedName name="CritèreTotalAnnéeTmoins5" localSheetId="12">#REF!</definedName>
    <definedName name="CritèreTotalAnnéeTmoins5" localSheetId="0">#REF!</definedName>
    <definedName name="CritèreTotalAnnéeTmoins5" localSheetId="26">#REF!</definedName>
    <definedName name="CritèreTotalAnnéeTmoins5" localSheetId="21">#REF!</definedName>
    <definedName name="CritèreTotalAnnéeTmoins5" localSheetId="9">#REF!</definedName>
    <definedName name="CritèreTotalAnnéeTmoins5">#REF!</definedName>
    <definedName name="CritèreTotalAnnéeTmoins6" localSheetId="4">#REF!</definedName>
    <definedName name="CritèreTotalAnnéeTmoins6" localSheetId="3">#REF!</definedName>
    <definedName name="CritèreTotalAnnéeTmoins6" localSheetId="2">#REF!</definedName>
    <definedName name="CritèreTotalAnnéeTmoins6" localSheetId="22">#REF!</definedName>
    <definedName name="CritèreTotalAnnéeTmoins6" localSheetId="23">#REF!</definedName>
    <definedName name="CritèreTotalAnnéeTmoins6" localSheetId="14">#REF!</definedName>
    <definedName name="CritèreTotalAnnéeTmoins6" localSheetId="20">#REF!</definedName>
    <definedName name="CritèreTotalAnnéeTmoins6" localSheetId="29">#REF!</definedName>
    <definedName name="CritèreTotalAnnéeTmoins6" localSheetId="12">#REF!</definedName>
    <definedName name="CritèreTotalAnnéeTmoins6" localSheetId="0">#REF!</definedName>
    <definedName name="CritèreTotalAnnéeTmoins6" localSheetId="26">#REF!</definedName>
    <definedName name="CritèreTotalAnnéeTmoins6" localSheetId="21">#REF!</definedName>
    <definedName name="CritèreTotalAnnéeTmoins6" localSheetId="9">#REF!</definedName>
    <definedName name="CritèreTotalAnnéeTmoins6">#REF!</definedName>
    <definedName name="Eau">#REF!</definedName>
    <definedName name="Electricite">#REF!</definedName>
    <definedName name="Eta">#REF!</definedName>
    <definedName name="etabA">#REF!</definedName>
    <definedName name="etabB">#REF!</definedName>
    <definedName name="etabtanaA" localSheetId="4">#REF!</definedName>
    <definedName name="etabtanaA" localSheetId="3">#REF!</definedName>
    <definedName name="etabtanaA" localSheetId="2">#REF!</definedName>
    <definedName name="etabtanaA" localSheetId="22">#REF!</definedName>
    <definedName name="etabtanaA" localSheetId="23">#REF!</definedName>
    <definedName name="etabtanaA" localSheetId="14">#REF!</definedName>
    <definedName name="etabtanaA" localSheetId="20">#REF!</definedName>
    <definedName name="etabtanaA" localSheetId="29">#REF!</definedName>
    <definedName name="etabtanaA" localSheetId="12">#REF!</definedName>
    <definedName name="etabtanaA" localSheetId="0">#REF!</definedName>
    <definedName name="etabtanaA" localSheetId="26">#REF!</definedName>
    <definedName name="etabtanaA" localSheetId="21">#REF!</definedName>
    <definedName name="etabtanaA" localSheetId="9">#REF!</definedName>
    <definedName name="etabtanaA">#REF!</definedName>
    <definedName name="etabtanaB" localSheetId="4">#REF!</definedName>
    <definedName name="etabtanaB" localSheetId="3">#REF!</definedName>
    <definedName name="etabtanaB" localSheetId="2">#REF!</definedName>
    <definedName name="etabtanaB" localSheetId="22">#REF!</definedName>
    <definedName name="etabtanaB" localSheetId="23">#REF!</definedName>
    <definedName name="etabtanaB" localSheetId="14">#REF!</definedName>
    <definedName name="etabtanaB" localSheetId="20">#REF!</definedName>
    <definedName name="etabtanaB" localSheetId="29">#REF!</definedName>
    <definedName name="etabtanaB" localSheetId="12">#REF!</definedName>
    <definedName name="etabtanaB" localSheetId="0">#REF!</definedName>
    <definedName name="etabtanaB" localSheetId="26">#REF!</definedName>
    <definedName name="etabtanaB" localSheetId="21">#REF!</definedName>
    <definedName name="etabtanaB" localSheetId="9">#REF!</definedName>
    <definedName name="etabtanaB">#REF!</definedName>
    <definedName name="export" localSheetId="4">#REF!</definedName>
    <definedName name="export" localSheetId="3">#REF!</definedName>
    <definedName name="export" localSheetId="2">#REF!</definedName>
    <definedName name="export" localSheetId="22">#REF!</definedName>
    <definedName name="export" localSheetId="23">#REF!</definedName>
    <definedName name="export" localSheetId="14">#REF!</definedName>
    <definedName name="export" localSheetId="20">#REF!</definedName>
    <definedName name="export" localSheetId="29">#REF!</definedName>
    <definedName name="export" localSheetId="12">#REF!</definedName>
    <definedName name="export" localSheetId="0">#REF!</definedName>
    <definedName name="export" localSheetId="26">#REF!</definedName>
    <definedName name="export" localSheetId="21">#REF!</definedName>
    <definedName name="export" localSheetId="9">#REF!</definedName>
    <definedName name="export">#REF!</definedName>
    <definedName name="exportA" localSheetId="4">#REF!</definedName>
    <definedName name="exportA" localSheetId="3">#REF!</definedName>
    <definedName name="exportA" localSheetId="2">#REF!</definedName>
    <definedName name="exportA" localSheetId="22">#REF!</definedName>
    <definedName name="exportA" localSheetId="23">#REF!</definedName>
    <definedName name="exportA" localSheetId="14">#REF!</definedName>
    <definedName name="exportA" localSheetId="20">#REF!</definedName>
    <definedName name="exportA" localSheetId="29">#REF!</definedName>
    <definedName name="exportA" localSheetId="12">#REF!</definedName>
    <definedName name="exportA" localSheetId="0">#REF!</definedName>
    <definedName name="exportA" localSheetId="26">#REF!</definedName>
    <definedName name="exportA" localSheetId="21">#REF!</definedName>
    <definedName name="exportA" localSheetId="9">#REF!</definedName>
    <definedName name="exportA">#REF!</definedName>
    <definedName name="exportB" localSheetId="4">#REF!</definedName>
    <definedName name="exportB" localSheetId="3">#REF!</definedName>
    <definedName name="exportB" localSheetId="2">#REF!</definedName>
    <definedName name="exportB" localSheetId="22">#REF!</definedName>
    <definedName name="exportB" localSheetId="23">#REF!</definedName>
    <definedName name="exportB" localSheetId="14">#REF!</definedName>
    <definedName name="exportB" localSheetId="20">#REF!</definedName>
    <definedName name="exportB" localSheetId="29">#REF!</definedName>
    <definedName name="exportB" localSheetId="12">#REF!</definedName>
    <definedName name="exportB" localSheetId="0">#REF!</definedName>
    <definedName name="exportB" localSheetId="26">#REF!</definedName>
    <definedName name="exportB" localSheetId="21">#REF!</definedName>
    <definedName name="exportB" localSheetId="9">#REF!</definedName>
    <definedName name="exportB">#REF!</definedName>
    <definedName name="f" localSheetId="4">#REF!</definedName>
    <definedName name="f" localSheetId="9">#REF!</definedName>
    <definedName name="f">#REF!</definedName>
    <definedName name="ferr">#REF!</definedName>
    <definedName name="ferrA">#REF!</definedName>
    <definedName name="ferrB">#REF!</definedName>
    <definedName name="ferro">#REF!</definedName>
    <definedName name="fretaerien">#REF!</definedName>
    <definedName name="fretaerienA">#REF!</definedName>
    <definedName name="fretaerienB">#REF!</definedName>
    <definedName name="i">[1]SaisieEtab!$A$1:$T$327</definedName>
    <definedName name="imma">#REF!</definedName>
    <definedName name="immaA">#REF!</definedName>
    <definedName name="immaB">#REF!</definedName>
    <definedName name="import">#REF!</definedName>
    <definedName name="importA">#REF!</definedName>
    <definedName name="importB">#REF!</definedName>
    <definedName name="inflannuel">#REF!</definedName>
    <definedName name="inflannuel2">#REF!</definedName>
    <definedName name="Inflation">#REF!</definedName>
    <definedName name="IPC">#REF!</definedName>
    <definedName name="IPCA">#REF!</definedName>
    <definedName name="IPCB">#REF!</definedName>
    <definedName name="m" localSheetId="4">#REF!</definedName>
    <definedName name="m" localSheetId="3">#REF!</definedName>
    <definedName name="m" localSheetId="2">#REF!</definedName>
    <definedName name="m" localSheetId="22">#REF!</definedName>
    <definedName name="m" localSheetId="18">#REF!</definedName>
    <definedName name="m" localSheetId="23">#REF!</definedName>
    <definedName name="m" localSheetId="14">#REF!</definedName>
    <definedName name="m" localSheetId="28">#REF!</definedName>
    <definedName name="m" localSheetId="19">#REF!</definedName>
    <definedName name="m" localSheetId="20">#REF!</definedName>
    <definedName name="m" localSheetId="24">#REF!</definedName>
    <definedName name="m" localSheetId="29">#REF!</definedName>
    <definedName name="m" localSheetId="11">#REF!</definedName>
    <definedName name="m" localSheetId="12">#REF!</definedName>
    <definedName name="m" localSheetId="0">#REF!</definedName>
    <definedName name="m" localSheetId="26">#REF!</definedName>
    <definedName name="m" localSheetId="21">#REF!</definedName>
    <definedName name="m" localSheetId="16">#REF!</definedName>
    <definedName name="m" localSheetId="31">#REF!</definedName>
    <definedName name="m" localSheetId="9">#REF!</definedName>
    <definedName name="m">#REF!</definedName>
    <definedName name="macrotrim">#REF!</definedName>
    <definedName name="Mois">#REF!</definedName>
    <definedName name="OLE_LINK1" localSheetId="4">'Sortie conj clim'!$B$3</definedName>
    <definedName name="OLE_LINK1" localSheetId="3">'Sortie conj emploi'!$B$2</definedName>
    <definedName name="OLE_LINK1" localSheetId="2">'Sortie conj prix'!$B$2</definedName>
    <definedName name="OLE_LINK1" localSheetId="1">'Sortie conj prod'!$B$2</definedName>
    <definedName name="OLE_LINK1" localSheetId="9">Sortietissuindustriel!$C$2</definedName>
    <definedName name="OMEF">#REF!</definedName>
    <definedName name="paxaerien">#REF!</definedName>
    <definedName name="paxaerienA">#REF!</definedName>
    <definedName name="paxaerienB">#REF!</definedName>
    <definedName name="prixinter">#REF!</definedName>
    <definedName name="prixinterA">#REF!</definedName>
    <definedName name="prixinterB">#REF!</definedName>
    <definedName name="prixinternat">#REF!</definedName>
    <definedName name="saisieanneeCNA">#REF!</definedName>
    <definedName name="SaisieCarb">#REF!</definedName>
    <definedName name="SaisieElec">#REF!</definedName>
    <definedName name="SaisieEta">#REF!</definedName>
    <definedName name="SaisieEtab">#REF!</definedName>
    <definedName name="SaisieEtabl" localSheetId="4">#REF!</definedName>
    <definedName name="SaisieEtabl" localSheetId="3">#REF!</definedName>
    <definedName name="SaisieEtabl" localSheetId="2">#REF!</definedName>
    <definedName name="SaisieEtabl" localSheetId="22">#REF!</definedName>
    <definedName name="SaisieEtabl" localSheetId="18">#REF!</definedName>
    <definedName name="SaisieEtabl" localSheetId="23">#REF!</definedName>
    <definedName name="SaisieEtabl" localSheetId="14">#REF!</definedName>
    <definedName name="SaisieEtabl" localSheetId="28">#REF!</definedName>
    <definedName name="SaisieEtabl" localSheetId="19">#REF!</definedName>
    <definedName name="SaisieEtabl" localSheetId="20">#REF!</definedName>
    <definedName name="SaisieEtabl" localSheetId="24">#REF!</definedName>
    <definedName name="SaisieEtabl" localSheetId="29">#REF!</definedName>
    <definedName name="SaisieEtabl" localSheetId="11">#REF!</definedName>
    <definedName name="SaisieEtabl" localSheetId="12">#REF!</definedName>
    <definedName name="SaisieEtabl" localSheetId="0">#REF!</definedName>
    <definedName name="SaisieEtabl" localSheetId="27">#REF!</definedName>
    <definedName name="SaisieEtabl" localSheetId="26">#REF!</definedName>
    <definedName name="SaisieEtabl" localSheetId="21">#REF!</definedName>
    <definedName name="SaisieEtabl" localSheetId="16">#REF!</definedName>
    <definedName name="SaisieEtabl" localSheetId="31">#REF!</definedName>
    <definedName name="SaisieEtabl" localSheetId="9">#REF!</definedName>
    <definedName name="SaisieEtabl">#REF!</definedName>
    <definedName name="SaisieEtabTana" localSheetId="4">#REF!</definedName>
    <definedName name="SaisieEtabTana" localSheetId="3">#REF!</definedName>
    <definedName name="SaisieEtabTana" localSheetId="2">#REF!</definedName>
    <definedName name="SaisieEtabTana" localSheetId="22">#REF!</definedName>
    <definedName name="SaisieEtabTana" localSheetId="23">#REF!</definedName>
    <definedName name="SaisieEtabTana" localSheetId="14">#REF!</definedName>
    <definedName name="SaisieEtabTana" localSheetId="20">#REF!</definedName>
    <definedName name="SaisieEtabTana" localSheetId="29">#REF!</definedName>
    <definedName name="SaisieEtabTana" localSheetId="12">#REF!</definedName>
    <definedName name="SaisieEtabTana" localSheetId="0">#REF!</definedName>
    <definedName name="SaisieEtabTana" localSheetId="26">#REF!</definedName>
    <definedName name="SaisieEtabTana" localSheetId="21">#REF!</definedName>
    <definedName name="SaisieEtabTana" localSheetId="9">#REF!</definedName>
    <definedName name="SaisieEtabTana">#REF!</definedName>
    <definedName name="SaisieIPC">#REF!</definedName>
    <definedName name="SaisieMoney">#REF!</definedName>
    <definedName name="SaisiePrixCarb">#REF!</definedName>
    <definedName name="saisiesem.IPI">#REF!</definedName>
    <definedName name="saisietissuindustriel">#REF!</definedName>
    <definedName name="SaisieTOFEréal">#REF!</definedName>
    <definedName name="Saisietourisme">#REF!</definedName>
    <definedName name="tourismeA">#REF!</definedName>
    <definedName name="tourismeB">#REF!</definedName>
    <definedName name="_xlnm.Print_Area" localSheetId="4">'Sortie conj clim'!$A$1:$E$61</definedName>
    <definedName name="_xlnm.Print_Area" localSheetId="3">'Sortie conj emploi'!$A$1:$E$60</definedName>
    <definedName name="_xlnm.Print_Area" localSheetId="2">'Sortie conj prix'!$A$1:$E$58</definedName>
    <definedName name="_xlnm.Print_Area" localSheetId="1">'Sortie conj prod'!$A$1:$E$58</definedName>
    <definedName name="_xlnm.Print_Area" localSheetId="5">Sortie_CN1!$A$1:$S$66</definedName>
    <definedName name="_xlnm.Print_Area" localSheetId="6">Sortie_CN11!$A$1:$S$85</definedName>
    <definedName name="_xlnm.Print_Area" localSheetId="7">Sortie_CN2!$A$1:$Q$197</definedName>
    <definedName name="_xlnm.Print_Area" localSheetId="8">Sortie_CNT3!$A$1:$S$72</definedName>
    <definedName name="_xlnm.Print_Area" localSheetId="15">SortieCarb!$B$1:$K$34</definedName>
    <definedName name="_xlnm.Print_Area" localSheetId="22">SortieCNAPS!$B$1:$U$38</definedName>
    <definedName name="_xlnm.Print_Area" localSheetId="18">SortieEau!$B$1:$S$34</definedName>
    <definedName name="_xlnm.Print_Area" localSheetId="17">SortieElec!$B$1:$S$35</definedName>
    <definedName name="_xlnm.Print_Area" localSheetId="23">SortieEmp!$B$1:$Q$34</definedName>
    <definedName name="_xlnm.Print_Area" localSheetId="13">SortieEtab!$B$1:$M$35</definedName>
    <definedName name="_xlnm.Print_Area" localSheetId="14">'SortieEtab secteur'!$B$1:$K$36</definedName>
    <definedName name="_xlnm.Print_Area" localSheetId="28">Sortieexport!$B$1:$S$34</definedName>
    <definedName name="_xlnm.Print_Area" localSheetId="19">Sortieferr!$B$1:$S$34</definedName>
    <definedName name="_xlnm.Print_Area" localSheetId="20">Sortiefretaerien!$B$1:$S$33</definedName>
    <definedName name="_xlnm.Print_Area" localSheetId="24">Sortieimma!$B$1:$N$34</definedName>
    <definedName name="_xlnm.Print_Area" localSheetId="29">Sortieimport!$B$1:$Q$34</definedName>
    <definedName name="_xlnm.Print_Area" localSheetId="11">SortieIPC!$B$1:$Q$31</definedName>
    <definedName name="_xlnm.Print_Area" localSheetId="12">SortieIPCgliss!$B$1:$Q$31</definedName>
    <definedName name="_xlnm.Print_Area" localSheetId="0">SortieMacro!$A$1:$F$71</definedName>
    <definedName name="_xlnm.Print_Area" localSheetId="27">SortieMoney!$B$1:$W$39</definedName>
    <definedName name="_xlnm.Print_Area" localSheetId="26">SortieOGTdep!$B$1:$S$27</definedName>
    <definedName name="_xlnm.Print_Area" localSheetId="25">SortieOGTrec!$B$1:$S$27</definedName>
    <definedName name="_xlnm.Print_Area" localSheetId="21">Sortiepaxaerien!$B$1:$S$34</definedName>
    <definedName name="_xlnm.Print_Area" localSheetId="16">SortiePrixCarb!$B$1:$I$33</definedName>
    <definedName name="_xlnm.Print_Area" localSheetId="31">SortiePrixinter!$B$1:$M$35</definedName>
    <definedName name="_xlnm.Print_Area" localSheetId="9">Sortietissuindustriel!$A$1:$F$54</definedName>
    <definedName name="_xlnm.Print_Area" localSheetId="30">Sortietourisme!$A$1:$I$34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60238" l="1"/>
  <c r="E55" i="60260" l="1"/>
  <c r="F55" i="60260" s="1"/>
  <c r="G55" i="60260" s="1"/>
  <c r="H55" i="60260" s="1"/>
  <c r="I55" i="60260" s="1"/>
  <c r="J55" i="60260" s="1"/>
  <c r="K55" i="60260" s="1"/>
  <c r="L55" i="60260" s="1"/>
  <c r="M55" i="60260" s="1"/>
  <c r="E4" i="5"/>
  <c r="B38" i="60193"/>
  <c r="B37" i="60193"/>
  <c r="B36" i="60193"/>
  <c r="B35" i="60193"/>
  <c r="B33" i="60193"/>
  <c r="B32" i="60193"/>
  <c r="B31" i="60193"/>
  <c r="B30" i="60193"/>
  <c r="B29" i="60193"/>
  <c r="B28" i="60193"/>
  <c r="B27" i="60193"/>
  <c r="B23" i="60193"/>
  <c r="B21" i="60193"/>
  <c r="B20" i="60193"/>
  <c r="B19" i="60193"/>
  <c r="B17" i="60193"/>
  <c r="B16" i="60193"/>
  <c r="B15" i="60193"/>
  <c r="B13" i="60193"/>
  <c r="B12" i="60193"/>
  <c r="B11" i="60193"/>
  <c r="B9" i="60193"/>
  <c r="B8" i="60193"/>
  <c r="B7" i="60193"/>
  <c r="C33" i="60206"/>
  <c r="B32" i="60206"/>
  <c r="B31" i="60206"/>
  <c r="C32" i="60187"/>
  <c r="C33" i="60189" l="1"/>
  <c r="K30" i="60261"/>
  <c r="B28" i="60261"/>
  <c r="G28" i="60248" l="1"/>
  <c r="H28" i="60248"/>
  <c r="I28" i="60248"/>
  <c r="G29" i="60248"/>
  <c r="H29" i="60248"/>
  <c r="I29" i="60248"/>
  <c r="H27" i="60248"/>
  <c r="I27" i="60248"/>
  <c r="G27" i="60248"/>
  <c r="G15" i="60248"/>
  <c r="H15" i="60248"/>
  <c r="I15" i="60248"/>
  <c r="J15" i="60248"/>
  <c r="K15" i="60248"/>
  <c r="G16" i="60248"/>
  <c r="H16" i="60248"/>
  <c r="I16" i="60248"/>
  <c r="J16" i="60248"/>
  <c r="K16" i="60248"/>
  <c r="G17" i="60248"/>
  <c r="H17" i="60248"/>
  <c r="I17" i="60248"/>
  <c r="J17" i="60248"/>
  <c r="K17" i="60248"/>
  <c r="G18" i="60248"/>
  <c r="H18" i="60248"/>
  <c r="I18" i="60248"/>
  <c r="J18" i="60248"/>
  <c r="K18" i="60248"/>
  <c r="G19" i="60248"/>
  <c r="H19" i="60248"/>
  <c r="I19" i="60248"/>
  <c r="J19" i="60248"/>
  <c r="K19" i="60248"/>
  <c r="G20" i="60248"/>
  <c r="H20" i="60248"/>
  <c r="I20" i="60248"/>
  <c r="J20" i="60248"/>
  <c r="K20" i="60248"/>
  <c r="G21" i="60248"/>
  <c r="H21" i="60248"/>
  <c r="I21" i="60248"/>
  <c r="J21" i="60248"/>
  <c r="K21" i="60248"/>
  <c r="G22" i="60248"/>
  <c r="H22" i="60248"/>
  <c r="I22" i="60248"/>
  <c r="J22" i="60248"/>
  <c r="K22" i="60248"/>
  <c r="G23" i="60248"/>
  <c r="H23" i="60248"/>
  <c r="I23" i="60248"/>
  <c r="J23" i="60248"/>
  <c r="K23" i="60248"/>
  <c r="G13" i="60248"/>
  <c r="H13" i="60248"/>
  <c r="I13" i="60248"/>
  <c r="J13" i="60248"/>
  <c r="K13" i="60248"/>
  <c r="G14" i="60248"/>
  <c r="H14" i="60248"/>
  <c r="I14" i="60248"/>
  <c r="J14" i="60248"/>
  <c r="K14" i="60248"/>
  <c r="H12" i="60248"/>
  <c r="I12" i="60248"/>
  <c r="J12" i="60248"/>
  <c r="K12" i="60248"/>
  <c r="G12" i="60248"/>
  <c r="K11" i="60248"/>
  <c r="J11" i="60248"/>
  <c r="I11" i="60248"/>
  <c r="H11" i="60248"/>
  <c r="K13" i="60246"/>
  <c r="J13" i="60246"/>
  <c r="I13" i="60246"/>
  <c r="H13" i="60246"/>
  <c r="G13" i="60246"/>
  <c r="K13" i="60247"/>
  <c r="J13" i="60247"/>
  <c r="I13" i="60247"/>
  <c r="H13" i="60247"/>
  <c r="G13" i="60247"/>
  <c r="K14" i="60247"/>
  <c r="J14" i="60247"/>
  <c r="I14" i="60247"/>
  <c r="H14" i="60247"/>
  <c r="G14" i="60247"/>
  <c r="K12" i="60247"/>
  <c r="J12" i="60247"/>
  <c r="I12" i="60247"/>
  <c r="H12" i="60247"/>
  <c r="G12" i="60247"/>
  <c r="L14" i="60247"/>
  <c r="L13" i="60247"/>
  <c r="L12" i="60247"/>
  <c r="L11" i="60247"/>
  <c r="K11" i="60247"/>
  <c r="J11" i="60247"/>
  <c r="I11" i="60247"/>
  <c r="H11" i="60247"/>
  <c r="K14" i="60246"/>
  <c r="J14" i="60246"/>
  <c r="I14" i="60246"/>
  <c r="H14" i="60246"/>
  <c r="G14" i="60246"/>
  <c r="L14" i="60246"/>
  <c r="L13" i="60246"/>
  <c r="L12" i="60246"/>
  <c r="K12" i="60246"/>
  <c r="J12" i="60246"/>
  <c r="I12" i="60246"/>
  <c r="H12" i="60246"/>
  <c r="G12" i="60246"/>
  <c r="L11" i="60246"/>
  <c r="K11" i="60246"/>
  <c r="J11" i="60246"/>
  <c r="I11" i="60246"/>
  <c r="H11" i="60246"/>
  <c r="I14" i="60223"/>
  <c r="J14" i="60223"/>
  <c r="K14" i="60223"/>
  <c r="H14" i="60223"/>
  <c r="I13" i="60223"/>
  <c r="J13" i="60223"/>
  <c r="K13" i="60223"/>
  <c r="H13" i="60223"/>
  <c r="K12" i="60223"/>
  <c r="J12" i="60223"/>
  <c r="I12" i="60223"/>
  <c r="H12" i="60223"/>
  <c r="G14" i="60223"/>
  <c r="G13" i="60223"/>
  <c r="G12" i="60223"/>
  <c r="G13" i="60245"/>
  <c r="G12" i="60245"/>
  <c r="G11" i="60245"/>
  <c r="L13" i="60223"/>
  <c r="L14" i="60223"/>
  <c r="L12" i="60223"/>
  <c r="H11" i="60223"/>
  <c r="I11" i="60223"/>
  <c r="J11" i="60223"/>
  <c r="K11" i="60223"/>
  <c r="L11" i="60223"/>
  <c r="F2" i="60245" l="1"/>
  <c r="B2" i="60245"/>
  <c r="B22" i="60245" s="1"/>
  <c r="E2" i="60245"/>
  <c r="E3" i="60245" s="1"/>
  <c r="C2" i="60245"/>
  <c r="D2" i="60245"/>
  <c r="D3" i="60245" s="1"/>
  <c r="D21" i="60245" l="1"/>
  <c r="D22" i="60245"/>
  <c r="F21" i="60245"/>
  <c r="F22" i="60245"/>
  <c r="C21" i="60245"/>
  <c r="C22" i="60245"/>
  <c r="E21" i="60245"/>
  <c r="E22" i="60245"/>
  <c r="B21" i="60245"/>
  <c r="D19" i="60245"/>
  <c r="F19" i="60245"/>
  <c r="C19" i="60245"/>
  <c r="E19" i="60245"/>
  <c r="B19" i="60245"/>
  <c r="D17" i="60245"/>
  <c r="F17" i="60245"/>
  <c r="C17" i="60245"/>
  <c r="E17" i="60245"/>
  <c r="B17" i="60245"/>
  <c r="F11" i="60245"/>
  <c r="C33" i="60245"/>
  <c r="E41" i="60245"/>
  <c r="D34" i="60245"/>
  <c r="B33" i="60245"/>
  <c r="F37" i="60245"/>
  <c r="F34" i="60245"/>
  <c r="C41" i="60245"/>
  <c r="F23" i="60245"/>
  <c r="F25" i="60245"/>
  <c r="F15" i="60245"/>
  <c r="D33" i="60245"/>
  <c r="D39" i="60245"/>
  <c r="E43" i="60245"/>
  <c r="D15" i="60245"/>
  <c r="D24" i="60245"/>
  <c r="D37" i="60245"/>
  <c r="D30" i="60245"/>
  <c r="D31" i="60245"/>
  <c r="D35" i="60245"/>
  <c r="C11" i="60245"/>
  <c r="C34" i="60245"/>
  <c r="D41" i="60245"/>
  <c r="D29" i="60245"/>
  <c r="D11" i="60245"/>
  <c r="C9" i="60245"/>
  <c r="C40" i="60245"/>
  <c r="C24" i="60245"/>
  <c r="C30" i="60245"/>
  <c r="C15" i="60245"/>
  <c r="C23" i="60245"/>
  <c r="C35" i="60245"/>
  <c r="C29" i="60245"/>
  <c r="C42" i="60245"/>
  <c r="C37" i="60245"/>
  <c r="I10" i="60245"/>
  <c r="C31" i="60245"/>
  <c r="C25" i="60245"/>
  <c r="C10" i="60245"/>
  <c r="C13" i="60245"/>
  <c r="C38" i="60245"/>
  <c r="C14" i="60245"/>
  <c r="C36" i="60245"/>
  <c r="C43" i="60245"/>
  <c r="C27" i="60245"/>
  <c r="C39" i="60245"/>
  <c r="H10" i="60245"/>
  <c r="B35" i="60245"/>
  <c r="B41" i="60245"/>
  <c r="B37" i="60245"/>
  <c r="B36" i="60245"/>
  <c r="B27" i="60245"/>
  <c r="B31" i="60245"/>
  <c r="B38" i="60245"/>
  <c r="B9" i="60245"/>
  <c r="B39" i="60245"/>
  <c r="B10" i="60245"/>
  <c r="B24" i="60245"/>
  <c r="B43" i="60245"/>
  <c r="B34" i="60245"/>
  <c r="B13" i="60245"/>
  <c r="B14" i="60245"/>
  <c r="B42" i="60245"/>
  <c r="B15" i="60245"/>
  <c r="B11" i="60245"/>
  <c r="B25" i="60245"/>
  <c r="B29" i="60245"/>
  <c r="F35" i="60245"/>
  <c r="F31" i="60245"/>
  <c r="F24" i="60245"/>
  <c r="F13" i="60245"/>
  <c r="F3" i="60245"/>
  <c r="F30" i="60245"/>
  <c r="F10" i="60245"/>
  <c r="F43" i="60245"/>
  <c r="F42" i="60245"/>
  <c r="F38" i="60245"/>
  <c r="L10" i="60245"/>
  <c r="F14" i="60245"/>
  <c r="F39" i="60245"/>
  <c r="F33" i="60245"/>
  <c r="F27" i="60245"/>
  <c r="F36" i="60245"/>
  <c r="F41" i="60245"/>
  <c r="F40" i="60245"/>
  <c r="F29" i="60245"/>
  <c r="F9" i="60245"/>
  <c r="E13" i="60245"/>
  <c r="E27" i="60245"/>
  <c r="E23" i="60245"/>
  <c r="E24" i="60245"/>
  <c r="E11" i="60245"/>
  <c r="E15" i="60245"/>
  <c r="E9" i="60245"/>
  <c r="E33" i="60245"/>
  <c r="E10" i="60245"/>
  <c r="K10" i="60245"/>
  <c r="E35" i="60245"/>
  <c r="E30" i="60245"/>
  <c r="E40" i="60245"/>
  <c r="E31" i="60245"/>
  <c r="E38" i="60245"/>
  <c r="E25" i="60245"/>
  <c r="E36" i="60245"/>
  <c r="E42" i="60245"/>
  <c r="E34" i="60245"/>
  <c r="E39" i="60245"/>
  <c r="E29" i="60245"/>
  <c r="E37" i="60245"/>
  <c r="B23" i="60245"/>
  <c r="B40" i="60245"/>
  <c r="E14" i="60245"/>
  <c r="B30" i="60245"/>
  <c r="D27" i="60245"/>
  <c r="D9" i="60245"/>
  <c r="D40" i="60245"/>
  <c r="D13" i="60245"/>
  <c r="D42" i="60245"/>
  <c r="D25" i="60245"/>
  <c r="D38" i="60245"/>
  <c r="D23" i="60245"/>
  <c r="D43" i="60245"/>
  <c r="J10" i="60245"/>
  <c r="D10" i="60245"/>
  <c r="D36" i="60245"/>
  <c r="D14" i="60245"/>
  <c r="L13" i="60245" l="1"/>
  <c r="J13" i="60245"/>
  <c r="I13" i="60245"/>
  <c r="K12" i="60245"/>
  <c r="H13" i="60245"/>
  <c r="I12" i="60245"/>
  <c r="H12" i="60245"/>
  <c r="J11" i="60245"/>
  <c r="K11" i="60245"/>
  <c r="L12" i="60245"/>
  <c r="H11" i="60245"/>
  <c r="K13" i="60245"/>
  <c r="L11" i="60245"/>
  <c r="F45" i="60245"/>
  <c r="E45" i="60245"/>
  <c r="I11" i="60245"/>
  <c r="J12" i="60245"/>
  <c r="W4" i="60193" l="1"/>
  <c r="V4" i="60193" s="1"/>
  <c r="U4" i="60193" s="1"/>
  <c r="T4" i="60193" s="1"/>
  <c r="S4" i="60193" s="1"/>
  <c r="R4" i="60193" s="1"/>
  <c r="Q4" i="60193" s="1"/>
  <c r="P4" i="60193" s="1"/>
  <c r="O4" i="60193" s="1"/>
  <c r="N4" i="60193" s="1"/>
  <c r="M4" i="60193" s="1"/>
  <c r="L4" i="60193" s="1"/>
  <c r="K4" i="60193" s="1"/>
  <c r="J4" i="60193" s="1"/>
  <c r="I4" i="60193" s="1"/>
  <c r="H4" i="60193" s="1"/>
  <c r="G4" i="60193" s="1"/>
  <c r="F4" i="60193" s="1"/>
  <c r="E4" i="60193" s="1"/>
  <c r="D4" i="60193" s="1"/>
  <c r="C4" i="60193" s="1"/>
</calcChain>
</file>

<file path=xl/sharedStrings.xml><?xml version="1.0" encoding="utf-8"?>
<sst xmlns="http://schemas.openxmlformats.org/spreadsheetml/2006/main" count="1244" uniqueCount="503">
  <si>
    <t>Cumuls annuels</t>
  </si>
  <si>
    <t>DEPENSES TOTALES</t>
  </si>
  <si>
    <t>Opérations mensuelles</t>
  </si>
  <si>
    <t>Opérations</t>
  </si>
  <si>
    <t>Total</t>
  </si>
  <si>
    <t>Variation</t>
  </si>
  <si>
    <t>Période</t>
  </si>
  <si>
    <t xml:space="preserve">                         </t>
  </si>
  <si>
    <t>Ménages</t>
  </si>
  <si>
    <t>Eclairage public</t>
  </si>
  <si>
    <t>SOLDE GLOBAL ( base engagements )</t>
  </si>
  <si>
    <t>SOLDE GLOBAL (base caisse)</t>
  </si>
  <si>
    <t>TOTAL</t>
  </si>
  <si>
    <t>Gasoil</t>
  </si>
  <si>
    <t>Pétrole Lampant</t>
  </si>
  <si>
    <t>RECETTES  TOTALES ET DONS</t>
  </si>
  <si>
    <t>SA</t>
  </si>
  <si>
    <t>SARL</t>
  </si>
  <si>
    <t>EI</t>
  </si>
  <si>
    <t>Cours internationaux</t>
  </si>
  <si>
    <t>Réseau Sud</t>
  </si>
  <si>
    <t xml:space="preserve">Réseau Nord </t>
  </si>
  <si>
    <t>Voyageur (nb)</t>
  </si>
  <si>
    <t>Hydraulique</t>
  </si>
  <si>
    <t>Thermique</t>
  </si>
  <si>
    <t>Prix moyen (Ar/KWh)</t>
  </si>
  <si>
    <t>Consommation d'électricité  (MWh)</t>
  </si>
  <si>
    <t>Production (MWh)</t>
  </si>
  <si>
    <t>Autres</t>
  </si>
  <si>
    <t>Totale</t>
  </si>
  <si>
    <t>Domestique</t>
  </si>
  <si>
    <t>Bornes fontaine</t>
  </si>
  <si>
    <t>Gros consommateurs</t>
  </si>
  <si>
    <t>Collectivités et Administration</t>
  </si>
  <si>
    <t>Nouvelles immatriculations</t>
  </si>
  <si>
    <t>PRODUIT INTERIEUR BRUT</t>
  </si>
  <si>
    <t>Secteur Tertiaire</t>
  </si>
  <si>
    <t>Agriculture</t>
  </si>
  <si>
    <t>Elevage et pêche</t>
  </si>
  <si>
    <t>Sylviculture</t>
  </si>
  <si>
    <t>Energie</t>
  </si>
  <si>
    <t>Matériaux de construction</t>
  </si>
  <si>
    <t>Telecommunications</t>
  </si>
  <si>
    <t>Commerce</t>
  </si>
  <si>
    <t>Banque</t>
  </si>
  <si>
    <t>Assurance</t>
  </si>
  <si>
    <t>PRIMAIRE</t>
  </si>
  <si>
    <t>SECONDAIRE</t>
  </si>
  <si>
    <t>TERTIAIRE</t>
  </si>
  <si>
    <t>SECTEUR PRIMAIRE</t>
  </si>
  <si>
    <t>SECTEUR SECONDAIRE</t>
  </si>
  <si>
    <t>Agro-indus.</t>
  </si>
  <si>
    <t>Indus.Extra.</t>
  </si>
  <si>
    <t>Indus. Alimen</t>
  </si>
  <si>
    <t>Indus. Boissons</t>
  </si>
  <si>
    <t>Indus.Tabac</t>
  </si>
  <si>
    <t>I.Corps gras</t>
  </si>
  <si>
    <t>Pharmacie</t>
  </si>
  <si>
    <t>Indus. Textile</t>
  </si>
  <si>
    <t>I. Cuir</t>
  </si>
  <si>
    <t>I. Bois</t>
  </si>
  <si>
    <t>Mat.Const.</t>
  </si>
  <si>
    <t>I. Metallique</t>
  </si>
  <si>
    <t>Mat. Transport</t>
  </si>
  <si>
    <t>Appareil Elect</t>
  </si>
  <si>
    <t>I.papier</t>
  </si>
  <si>
    <t>ZFI</t>
  </si>
  <si>
    <t>SECTEUR TERTIAIRE+BTP</t>
  </si>
  <si>
    <t>B.T.P</t>
  </si>
  <si>
    <t>Transports de marchandises )</t>
  </si>
  <si>
    <t>Transports de voyageurs    (</t>
  </si>
  <si>
    <t>Auxi. Transport</t>
  </si>
  <si>
    <t>Services rd. indiv. aux ménages  )</t>
  </si>
  <si>
    <t>Administration</t>
  </si>
  <si>
    <t>Marchandise (T)</t>
  </si>
  <si>
    <t>PIB</t>
  </si>
  <si>
    <t>Consommation de Produits pétroliers (en m3)</t>
  </si>
  <si>
    <t>MADAGASCAR</t>
  </si>
  <si>
    <t>ENSEMBLE</t>
  </si>
  <si>
    <t xml:space="preserve">Total en valeur </t>
  </si>
  <si>
    <t>Biens alimentaires</t>
  </si>
  <si>
    <t>Prix moyen (Ar/m3)</t>
  </si>
  <si>
    <t>Assurances</t>
  </si>
  <si>
    <t>Secteur Primaire</t>
  </si>
  <si>
    <t>Secteur Secondaire</t>
  </si>
  <si>
    <t>Pétrole lampant</t>
  </si>
  <si>
    <t>Produits locaux</t>
  </si>
  <si>
    <t>Produits importés</t>
  </si>
  <si>
    <t>Minerais</t>
  </si>
  <si>
    <t>Ciment</t>
  </si>
  <si>
    <t>Café</t>
  </si>
  <si>
    <t>Fruits</t>
  </si>
  <si>
    <t>Total Réseaux confondus</t>
  </si>
  <si>
    <t>Réseau National</t>
  </si>
  <si>
    <t>Réseau Régional</t>
  </si>
  <si>
    <t>Réseau Long Courrier</t>
  </si>
  <si>
    <t>Débarquants</t>
  </si>
  <si>
    <t>Embarquants</t>
  </si>
  <si>
    <t>Unité : Nombre</t>
  </si>
  <si>
    <t>Débarqués</t>
  </si>
  <si>
    <t>Embarqués</t>
  </si>
  <si>
    <t>Prix moyens pondérés des produits pétroliers (en Ar/litre)</t>
  </si>
  <si>
    <t>FINANCEMENT</t>
  </si>
  <si>
    <t>EXTERIEUR NET</t>
  </si>
  <si>
    <t>INTERIEUR NET</t>
  </si>
  <si>
    <t>RECETTES ET DEPENSES</t>
  </si>
  <si>
    <t>Coffee, Robusta, International Coffee Organization New York cash price, ex-dock New York, US cents per pound</t>
  </si>
  <si>
    <t>US$/MT</t>
  </si>
  <si>
    <t>US cents/pound</t>
  </si>
  <si>
    <t>US$/baril</t>
  </si>
  <si>
    <t>Crude Oil (petroleum),  Dated Brent, light blend 38 API, fob U.K.</t>
  </si>
  <si>
    <t>Riz</t>
  </si>
  <si>
    <t>e = Estimations     p = Provisoires</t>
  </si>
  <si>
    <t>Total Réseaux confondus (T)</t>
  </si>
  <si>
    <t>Réseau National (T)</t>
  </si>
  <si>
    <t>Réseau Régional (T)</t>
  </si>
  <si>
    <t>Réseau Long Courrier (T)</t>
  </si>
  <si>
    <t xml:space="preserve">Véhicules usagés </t>
  </si>
  <si>
    <t>Industries et services</t>
  </si>
  <si>
    <t>Total marché</t>
  </si>
  <si>
    <t>Importations CAF</t>
  </si>
  <si>
    <t>Exportations FOB</t>
  </si>
  <si>
    <t>Vanille</t>
  </si>
  <si>
    <t>Crevette</t>
  </si>
  <si>
    <t>Zones Franches</t>
  </si>
  <si>
    <t>Sucre</t>
  </si>
  <si>
    <t>Equipement</t>
  </si>
  <si>
    <t>Administration Publique</t>
  </si>
  <si>
    <t>Gens de maison</t>
  </si>
  <si>
    <t>Industries</t>
  </si>
  <si>
    <t>Enseignement  Association réligieuse  Organisation</t>
  </si>
  <si>
    <t>Commerce  Transport  Autres activités connexes</t>
  </si>
  <si>
    <t>Agriculture   Elevage   Pêche</t>
  </si>
  <si>
    <t>Services  Banques   Assurances</t>
  </si>
  <si>
    <t>Services récréatifs  Tourisme   Loisir</t>
  </si>
  <si>
    <r>
      <t>Source :</t>
    </r>
    <r>
      <rPr>
        <sz val="8"/>
        <rFont val="Arial"/>
        <family val="2"/>
      </rPr>
      <t xml:space="preserve"> CNaPS</t>
    </r>
  </si>
  <si>
    <t xml:space="preserve">     Recettes   totales         </t>
  </si>
  <si>
    <t xml:space="preserve">          Recettes budgétaires</t>
  </si>
  <si>
    <t xml:space="preserve">               Recettes fiscales          </t>
  </si>
  <si>
    <t xml:space="preserve">               Recettes  non  fiscales          </t>
  </si>
  <si>
    <t xml:space="preserve">     Dons</t>
  </si>
  <si>
    <t xml:space="preserve">          Dons courants</t>
  </si>
  <si>
    <t xml:space="preserve">          Dons en capital</t>
  </si>
  <si>
    <t xml:space="preserve">     Dépenses courantes</t>
  </si>
  <si>
    <t xml:space="preserve">          Dépenses budgétaires   </t>
  </si>
  <si>
    <t xml:space="preserve">               Personnel</t>
  </si>
  <si>
    <t xml:space="preserve">               Fonctionnement</t>
  </si>
  <si>
    <t xml:space="preserve">                Intérêts  sur dette extérieure          </t>
  </si>
  <si>
    <t xml:space="preserve">                Intérêts  sur dette intérieure          </t>
  </si>
  <si>
    <t xml:space="preserve">          Autres opérations nettes du Trésor (+ / -)</t>
  </si>
  <si>
    <t xml:space="preserve">          Dépenses de fonctionnement  FCV</t>
  </si>
  <si>
    <t xml:space="preserve">     Dépenses en capital</t>
  </si>
  <si>
    <t xml:space="preserve">          Financement intérieur </t>
  </si>
  <si>
    <t xml:space="preserve">          Financement extérieur         </t>
  </si>
  <si>
    <t xml:space="preserve">            Système bancaire excluant variation de change</t>
  </si>
  <si>
    <t xml:space="preserve">            Système  non bancaire</t>
  </si>
  <si>
    <t xml:space="preserve">                  Impôts sur les revenus, bénéfices et gains</t>
  </si>
  <si>
    <t xml:space="preserve">                  Impôts sur les biens et services</t>
  </si>
  <si>
    <t xml:space="preserve">                  Autres recettes fiscales</t>
  </si>
  <si>
    <t xml:space="preserve">                  Droits et taxes s/ le commerce extérieur</t>
  </si>
  <si>
    <t xml:space="preserve">                  Impôts sur la propriété</t>
  </si>
  <si>
    <t xml:space="preserve">                       dont Taxe s / valeur ajoutée          TVA</t>
  </si>
  <si>
    <t xml:space="preserve">                              Taxe s / produits pétroliers    TPP</t>
  </si>
  <si>
    <t xml:space="preserve">                              TVA s / produits pétroliers     TVAPP  </t>
  </si>
  <si>
    <t xml:space="preserve">                              Taxe s / valeur ajoutée           TVA </t>
  </si>
  <si>
    <t xml:space="preserve">                       dont Droit de douanes                  DD      </t>
  </si>
  <si>
    <t>Consommation (1000m3)</t>
  </si>
  <si>
    <t>Production totale d'eau traitée (1000m3)</t>
  </si>
  <si>
    <t>Libellés</t>
  </si>
  <si>
    <t xml:space="preserve">Services </t>
  </si>
  <si>
    <t>Services rd. collect. aux ménages(</t>
  </si>
  <si>
    <t>Serv. banc. non imputes</t>
  </si>
  <si>
    <t>ANTANANARIVO*</t>
  </si>
  <si>
    <t>SECTEURS</t>
  </si>
  <si>
    <t>Ensemble</t>
  </si>
  <si>
    <t>Femme</t>
  </si>
  <si>
    <t>Homme</t>
  </si>
  <si>
    <t>Au plus éducation de base</t>
  </si>
  <si>
    <t>Secondaire</t>
  </si>
  <si>
    <t>Supérieur</t>
  </si>
  <si>
    <t>Source: www.imf.org/external/np/res/commod/index.aspx</t>
  </si>
  <si>
    <t>Véhicules à 4 roues</t>
  </si>
  <si>
    <t>Véhicules à 2 roues</t>
  </si>
  <si>
    <t xml:space="preserve"> ENSEMBLE</t>
  </si>
  <si>
    <t xml:space="preserve"> Produits alimentaires</t>
  </si>
  <si>
    <t xml:space="preserve"> Produits locaux</t>
  </si>
  <si>
    <t xml:space="preserve"> Produits importés</t>
  </si>
  <si>
    <t xml:space="preserve"> PPN</t>
  </si>
  <si>
    <t xml:space="preserve"> RIZ</t>
  </si>
  <si>
    <t xml:space="preserve"> ENERGIE</t>
  </si>
  <si>
    <t>Inflation en pourcentage</t>
  </si>
  <si>
    <t>RIZ</t>
  </si>
  <si>
    <t>Effectif des établissements nouvellement créés par forme juridique</t>
  </si>
  <si>
    <t>p = Provisoires</t>
  </si>
  <si>
    <t>Apport en devises des visiteurs non-résidents (millions de DTS)</t>
  </si>
  <si>
    <t>Arrivées des visiteurs 
non-résidents aux frontières</t>
  </si>
  <si>
    <t>ENSEMBLE DES ENTREPRISES</t>
  </si>
  <si>
    <t>SOLDE D'OPINION PAR BRANCHE D'ACTIVITE (%)</t>
  </si>
  <si>
    <t>Agriculture, élevage et sylviculture</t>
  </si>
  <si>
    <t>Pêche</t>
  </si>
  <si>
    <t>Industrie alimentaires</t>
  </si>
  <si>
    <t>TABAC</t>
  </si>
  <si>
    <t>Textiles</t>
  </si>
  <si>
    <t>Activités de fabrication</t>
  </si>
  <si>
    <t>ENERGIE</t>
  </si>
  <si>
    <t>BTP</t>
  </si>
  <si>
    <t>Transports</t>
  </si>
  <si>
    <t>Banques</t>
  </si>
  <si>
    <t>EDUCATION</t>
  </si>
  <si>
    <t>SANTE</t>
  </si>
  <si>
    <t>Activités de services personnels</t>
  </si>
  <si>
    <t>Source : Enquête Opinion auprès des entreprises 2013, INSTAT/DSY.</t>
  </si>
  <si>
    <t xml:space="preserve">      Hausse de la production</t>
  </si>
  <si>
    <t xml:space="preserve">      Stabilité de la production</t>
  </si>
  <si>
    <t xml:space="preserve">      Baisse de la production</t>
  </si>
  <si>
    <t xml:space="preserve">      Solde d'opinion (%)</t>
  </si>
  <si>
    <t xml:space="preserve">      Hausse des prix</t>
  </si>
  <si>
    <t xml:space="preserve">      Stabilité des prix</t>
  </si>
  <si>
    <t xml:space="preserve">      Baisse des prix</t>
  </si>
  <si>
    <t xml:space="preserve">      Hausse du nombre d'emplois</t>
  </si>
  <si>
    <t xml:space="preserve">      Stabilité du nombre d'emplois</t>
  </si>
  <si>
    <t xml:space="preserve">      Baisse du nombre d'emplois</t>
  </si>
  <si>
    <t>Tableau 5 : Appréciation des entreprises sur le climat des affaires en 2013</t>
  </si>
  <si>
    <t xml:space="preserve">      Moyenne</t>
  </si>
  <si>
    <t xml:space="preserve">      Bonne</t>
  </si>
  <si>
    <t xml:space="preserve">      Médiocre</t>
  </si>
  <si>
    <t xml:space="preserve">Insuffisance de la demande </t>
  </si>
  <si>
    <t xml:space="preserve">Difficultés de trésorerie </t>
  </si>
  <si>
    <t xml:space="preserve">Manque de main d’œuvre qualifiée </t>
  </si>
  <si>
    <t xml:space="preserve">Insécurité </t>
  </si>
  <si>
    <t>Pression fiscale élevée</t>
  </si>
  <si>
    <t xml:space="preserve">    LES FACTEURS LIMITANT LA PRODUCTION</t>
  </si>
  <si>
    <t>Entreprises par forme juridique</t>
  </si>
  <si>
    <t xml:space="preserve">Concurrence déloyale </t>
  </si>
  <si>
    <t>Trop d'importation des produits similaires</t>
  </si>
  <si>
    <t xml:space="preserve">Obsolescence de l'équipement actuel </t>
  </si>
  <si>
    <r>
      <t>2</t>
    </r>
    <r>
      <rPr>
        <b/>
        <vertAlign val="superscript"/>
        <sz val="9"/>
        <color theme="1"/>
        <rFont val="Calibri"/>
        <family val="2"/>
        <scheme val="minor"/>
      </rPr>
      <t>nd</t>
    </r>
    <r>
      <rPr>
        <b/>
        <sz val="11"/>
        <color theme="1"/>
        <rFont val="Calibri"/>
        <family val="2"/>
        <scheme val="minor"/>
      </rPr>
      <t xml:space="preserve"> trimestre 
par rapport au 1</t>
    </r>
    <r>
      <rPr>
        <b/>
        <vertAlign val="superscript"/>
        <sz val="11"/>
        <color theme="1"/>
        <rFont val="Calibri"/>
        <family val="2"/>
        <scheme val="minor"/>
      </rPr>
      <t>er</t>
    </r>
    <r>
      <rPr>
        <b/>
        <sz val="11"/>
        <color theme="1"/>
        <rFont val="Calibri"/>
        <family val="2"/>
        <scheme val="minor"/>
      </rPr>
      <t xml:space="preserve"> trimestre</t>
    </r>
  </si>
  <si>
    <r>
      <t>3</t>
    </r>
    <r>
      <rPr>
        <b/>
        <vertAlign val="superscript"/>
        <sz val="11"/>
        <color theme="1"/>
        <rFont val="Calibri"/>
        <family val="2"/>
        <scheme val="minor"/>
      </rPr>
      <t>ème</t>
    </r>
    <r>
      <rPr>
        <b/>
        <sz val="11"/>
        <color theme="1"/>
        <rFont val="Calibri"/>
        <family val="2"/>
        <scheme val="minor"/>
      </rPr>
      <t xml:space="preserve"> trimestre 
par rapport au 2</t>
    </r>
    <r>
      <rPr>
        <b/>
        <vertAlign val="superscript"/>
        <sz val="11"/>
        <color theme="1"/>
        <rFont val="Calibri"/>
        <family val="2"/>
        <scheme val="minor"/>
      </rPr>
      <t>nd</t>
    </r>
    <r>
      <rPr>
        <b/>
        <sz val="11"/>
        <color theme="1"/>
        <rFont val="Calibri"/>
        <family val="2"/>
        <scheme val="minor"/>
      </rPr>
      <t xml:space="preserve"> trimestre</t>
    </r>
  </si>
  <si>
    <r>
      <t>Perspective d'évolution au 4</t>
    </r>
    <r>
      <rPr>
        <b/>
        <vertAlign val="superscript"/>
        <sz val="11"/>
        <color theme="1"/>
        <rFont val="Calibri"/>
        <family val="2"/>
        <scheme val="minor"/>
      </rPr>
      <t>ème</t>
    </r>
    <r>
      <rPr>
        <b/>
        <sz val="11"/>
        <color theme="1"/>
        <rFont val="Calibri"/>
        <family val="2"/>
        <scheme val="minor"/>
      </rPr>
      <t xml:space="preserve"> trimestre</t>
    </r>
  </si>
  <si>
    <r>
      <t>2</t>
    </r>
    <r>
      <rPr>
        <b/>
        <vertAlign val="superscript"/>
        <sz val="11"/>
        <color theme="1"/>
        <rFont val="Calibri"/>
        <family val="2"/>
        <scheme val="minor"/>
      </rPr>
      <t>nd</t>
    </r>
    <r>
      <rPr>
        <b/>
        <sz val="11"/>
        <color theme="1"/>
        <rFont val="Calibri"/>
        <family val="2"/>
        <scheme val="minor"/>
      </rPr>
      <t xml:space="preserve"> trim. 2013
par rapport au 2</t>
    </r>
    <r>
      <rPr>
        <b/>
        <vertAlign val="superscript"/>
        <sz val="11"/>
        <color theme="1"/>
        <rFont val="Calibri"/>
        <family val="2"/>
        <scheme val="minor"/>
      </rPr>
      <t>nd</t>
    </r>
    <r>
      <rPr>
        <b/>
        <sz val="11"/>
        <color theme="1"/>
        <rFont val="Calibri"/>
        <family val="2"/>
        <scheme val="minor"/>
      </rPr>
      <t xml:space="preserve"> trim. 2012</t>
    </r>
  </si>
  <si>
    <t xml:space="preserve">Autres </t>
  </si>
  <si>
    <t>Tableau 2 : Opinion des entreprises sur l'évolution de la production en 2013</t>
  </si>
  <si>
    <t>Tableau 3 : Opinion des entreprises sur l'évolution des prix en 2013</t>
  </si>
  <si>
    <t>Tableau 4 : Opinion des entreprises sur l'évolution du nombre d'emplois en 2013</t>
  </si>
  <si>
    <t>Part (%) des entreprises ayant déclaré :</t>
  </si>
  <si>
    <t xml:space="preserve">Coût de l'énergie </t>
  </si>
  <si>
    <t>Difficulté d'accès au financement</t>
  </si>
  <si>
    <t xml:space="preserve">Difficultés d'approvisionnement </t>
  </si>
  <si>
    <t>ND</t>
  </si>
  <si>
    <t>Fabrication de produits à base de tabac</t>
  </si>
  <si>
    <t xml:space="preserve">Fabrication de textiles </t>
  </si>
  <si>
    <t>Industrie des Cuirs et Chaussures</t>
  </si>
  <si>
    <t>Industrie du Bois (sauf fabrication de meubles)</t>
  </si>
  <si>
    <t>Fabrication de produits minéraux non métalliques</t>
  </si>
  <si>
    <t>Fabrication d’ouvrage en métaux</t>
  </si>
  <si>
    <t>Fabrication de meubles ; Activités de fabrication nca</t>
  </si>
  <si>
    <t>Récupération</t>
  </si>
  <si>
    <t>Industrie de boissons et Fabrication de produits 
alimentaires</t>
  </si>
  <si>
    <t>Fabrication de papier, de carton et d'articles 
en papier et carton</t>
  </si>
  <si>
    <t>Edition et imprimerie et reproduction supports 
enregistrés</t>
  </si>
  <si>
    <t>Fabrication d'articles en caoutchouc et 
en matières plastiques</t>
  </si>
  <si>
    <t>Produits chimiques -Produits pharmaceutiques 
- Corps Gras</t>
  </si>
  <si>
    <t>Fabrication d'instruments médicaux, de précision, 
d'optique et d'horlogerie</t>
  </si>
  <si>
    <t>CITI</t>
  </si>
  <si>
    <t>-</t>
  </si>
  <si>
    <t>Code</t>
  </si>
  <si>
    <t>Nomenclature</t>
  </si>
  <si>
    <t/>
  </si>
  <si>
    <t>Services rendus aux Entreprises</t>
  </si>
  <si>
    <t>Véhicules particuliers  (VP)</t>
  </si>
  <si>
    <t>Effectif des établissements nouvellement créés à Madagascar</t>
  </si>
  <si>
    <r>
      <t>Source</t>
    </r>
    <r>
      <rPr>
        <b/>
        <sz val="36"/>
        <rFont val="Arial"/>
        <family val="2"/>
      </rPr>
      <t xml:space="preserve"> : BFM</t>
    </r>
  </si>
  <si>
    <t>Taux directeur de la BFM</t>
  </si>
  <si>
    <t>SIFIM</t>
  </si>
  <si>
    <t>PIB aux prix d'acquisition</t>
  </si>
  <si>
    <t>Ressources disponibles totales</t>
  </si>
  <si>
    <t>Dépenses de consommation finale</t>
  </si>
  <si>
    <t xml:space="preserve">Dépenses de consommation finale des Administrations </t>
  </si>
  <si>
    <t>Formation brute de capital</t>
  </si>
  <si>
    <t>Formation brute de capital fixe</t>
  </si>
  <si>
    <t>Variation des stocks</t>
  </si>
  <si>
    <t>Dépenses de consommation finale des Ménages</t>
  </si>
  <si>
    <t>Tableau 1 : COMPTES NATIONAUX REBASES
Origines et emplois des ressources aux prix courants
(Année de base 2007)</t>
  </si>
  <si>
    <t>(en milliards d'Ariary)</t>
  </si>
  <si>
    <t>Source : Institut National de la Statistique/Direction des Synthèses Economiques</t>
  </si>
  <si>
    <t>Note: (*) version provisoire; SIFIM : Service d'Intermédiation Financière Indirectement Mesuré ("Charges non imputées", sous les anciens comptes)</t>
  </si>
  <si>
    <t>LFR 2018</t>
  </si>
  <si>
    <t>Réal. 2018</t>
  </si>
  <si>
    <t>Taux de croissance PIB aux prix d'acquisition</t>
  </si>
  <si>
    <t xml:space="preserve">   Importations</t>
  </si>
  <si>
    <t xml:space="preserve">   Exportations</t>
  </si>
  <si>
    <t>PIB aux prix de base</t>
  </si>
  <si>
    <t>Impôts sur les produits</t>
  </si>
  <si>
    <t>Importations nettes</t>
  </si>
  <si>
    <t>Dépenses de consommation finale des ménages</t>
  </si>
  <si>
    <t>Super Carburant SP95</t>
  </si>
  <si>
    <t>Super Carburant        SP 95</t>
  </si>
  <si>
    <t>Tableau 1 : Origines et emplois des ressources aux prix constants (en milliards d'Ariary)</t>
  </si>
  <si>
    <t>Tableau 2 : Origines et emplois des ressources aux prix courants (en milliards d'Ariary)</t>
  </si>
  <si>
    <t>Tableau 4 : Inflation annuelle</t>
  </si>
  <si>
    <t>Tableau 9 : Contribution des branches d'activités à la croissance</t>
  </si>
  <si>
    <t>Tableau 10 : Inflation annuelle par branche d'activité</t>
  </si>
  <si>
    <t>Sugar, Free Market, Coffee Sugar and Cocoa Exchange (CSCE) contract no.11 nearest future position, US cents per pound</t>
  </si>
  <si>
    <t>Thailand Whiteleg Shrimp 70 Shrimps/Kg Spot Price</t>
  </si>
  <si>
    <t>nd = Non disponibles</t>
  </si>
  <si>
    <t>Opérations mensuelles (Données cumulées sur une année, en milliards d'Ariary)</t>
  </si>
  <si>
    <t>Taux des facilités de dépôt</t>
  </si>
  <si>
    <t>Taux des facilités de prêt marginal</t>
  </si>
  <si>
    <t>nd : non disponible</t>
  </si>
  <si>
    <t>US$/kilogram</t>
  </si>
  <si>
    <t xml:space="preserve">Fabrication d'articles d'habillements </t>
  </si>
  <si>
    <t>Produits miniers</t>
  </si>
  <si>
    <t>Rice, 5 percent broken milled white rice, Thailand nominal price quote, US$ per metric ton</t>
  </si>
  <si>
    <t>nd</t>
  </si>
  <si>
    <t>Source : MTM</t>
  </si>
  <si>
    <t xml:space="preserve">Importations nettes de biens et services </t>
  </si>
  <si>
    <t>Dépenses de consommation finale des Administrations Publiques et des ISBLSM</t>
  </si>
  <si>
    <t xml:space="preserve">Dépenses de consommation finale des Ménages </t>
  </si>
  <si>
    <t>2014 (*)</t>
  </si>
  <si>
    <t>2015 (*)</t>
  </si>
  <si>
    <t>2016 (*)</t>
  </si>
  <si>
    <t>Elevage, pêche</t>
  </si>
  <si>
    <t>Industrie exctractive</t>
  </si>
  <si>
    <t>Alimentaire, boisson, tabac</t>
  </si>
  <si>
    <t>Textile</t>
  </si>
  <si>
    <t>Bois, papiers, imprimerie</t>
  </si>
  <si>
    <t>Industrie métallique</t>
  </si>
  <si>
    <t>Machine, matériels  électriques</t>
  </si>
  <si>
    <t>Industries diverses</t>
  </si>
  <si>
    <t>Electricité, eau, gaz</t>
  </si>
  <si>
    <t>Commerce, entretiens, réparations</t>
  </si>
  <si>
    <t>Hôtel, restaurant</t>
  </si>
  <si>
    <t>Transport</t>
  </si>
  <si>
    <t>Poste et télécommunication</t>
  </si>
  <si>
    <t>Banque, assurance</t>
  </si>
  <si>
    <t>Services aux entreprises</t>
  </si>
  <si>
    <t xml:space="preserve">Education </t>
  </si>
  <si>
    <t xml:space="preserve">Santé </t>
  </si>
  <si>
    <t>Services rendus aux ménages</t>
  </si>
  <si>
    <t>Alimentaire, baoisson, tabac</t>
  </si>
  <si>
    <t>Codes des branches d'activité</t>
  </si>
  <si>
    <t>Branches d'activité</t>
  </si>
  <si>
    <t>2018:Q4</t>
  </si>
  <si>
    <t>2019:Q1</t>
  </si>
  <si>
    <t>2019:Q2</t>
  </si>
  <si>
    <t>2019:Q3</t>
  </si>
  <si>
    <t>2019:Q4</t>
  </si>
  <si>
    <t>2020:Q1</t>
  </si>
  <si>
    <t>2020:Q2</t>
  </si>
  <si>
    <t>2020:Q3</t>
  </si>
  <si>
    <t>2020:Q4</t>
  </si>
  <si>
    <t>2021:Q1</t>
  </si>
  <si>
    <t>2021:Q2</t>
  </si>
  <si>
    <t>2021:Q3</t>
  </si>
  <si>
    <t>Industrie extractive</t>
  </si>
  <si>
    <t>Industries métalliques</t>
  </si>
  <si>
    <t>Machine, matériels électriques et industries diverses</t>
  </si>
  <si>
    <t>SECTEUR TERTIAIRE + BTP</t>
  </si>
  <si>
    <t>Education</t>
  </si>
  <si>
    <t>Santé</t>
  </si>
  <si>
    <t>SIFIM constants</t>
  </si>
  <si>
    <t>Impôts constants</t>
  </si>
  <si>
    <t>Note : (*) Les données ne sont pas corrigées des variations saisonnières ni des effets des jours ouvrables.</t>
  </si>
  <si>
    <t xml:space="preserve">Importations </t>
  </si>
  <si>
    <t xml:space="preserve">Exportations </t>
  </si>
  <si>
    <t>Tableau 5 : Valeur Ajoutée Brute par branche d'activité aux prix constants (en milliards d'Ariary)</t>
  </si>
  <si>
    <t>Tableau 6 : Valeur Ajoutée Brute par branche d'activité aux prix courants (en milliards d'Ariary)</t>
  </si>
  <si>
    <t>Tableau 7 : Taux de croissance annuel par branche d'activité</t>
  </si>
  <si>
    <t>Tableau 8 : Pondération des Branches d'activités</t>
  </si>
  <si>
    <t>Tableau 11 : Valeur ajoutée brute trimestrielle aux prix constants par branches d'activité en milliards d'Ariary</t>
  </si>
  <si>
    <t>Note : Les taux sont exprimés en pourcentage</t>
  </si>
  <si>
    <t>Tableau 12 : Taux de croissance en glissement annuel de la valeur ajoutée brute trimestrielle par branches d'activité</t>
  </si>
  <si>
    <t>Tableau 13 : Evolution  structurelle du tissu industriel (%)</t>
  </si>
  <si>
    <t>Tableau 14 : Evolution  de l’indice de production industrielle (IPI) par division (Entreprises IDE) (Année de référence: année n -1 = 100 (base mobile))</t>
  </si>
  <si>
    <t>Tableau 34 : Indicateurs du secteur tourisme</t>
  </si>
  <si>
    <t>Codes branches d'activité</t>
  </si>
  <si>
    <r>
      <rPr>
        <b/>
        <sz val="10"/>
        <rFont val="Times New Roman"/>
        <family val="1"/>
      </rPr>
      <t>Source</t>
    </r>
    <r>
      <rPr>
        <sz val="10"/>
        <rFont val="Times New Roman"/>
        <family val="1"/>
      </rPr>
      <t> : Enquête IDE/IPF 2015, BFM/INSTAT</t>
    </r>
  </si>
  <si>
    <r>
      <t>Source :</t>
    </r>
    <r>
      <rPr>
        <sz val="8"/>
        <rFont val="Times New Roman"/>
        <family val="1"/>
      </rPr>
      <t xml:space="preserve"> DSCVM / INSTAT</t>
    </r>
  </si>
  <si>
    <r>
      <t>Source :</t>
    </r>
    <r>
      <rPr>
        <sz val="8"/>
        <rFont val="Times New Roman"/>
        <family val="1"/>
      </rPr>
      <t xml:space="preserve"> DSE / INSTAT</t>
    </r>
  </si>
  <si>
    <r>
      <t>Source :</t>
    </r>
    <r>
      <rPr>
        <sz val="8"/>
        <rFont val="Times New Roman"/>
        <family val="1"/>
      </rPr>
      <t xml:space="preserve"> OMH</t>
    </r>
  </si>
  <si>
    <r>
      <t>Source :</t>
    </r>
    <r>
      <rPr>
        <sz val="8"/>
        <rFont val="Times New Roman"/>
        <family val="1"/>
      </rPr>
      <t xml:space="preserve"> JIRAMA</t>
    </r>
  </si>
  <si>
    <r>
      <t xml:space="preserve">Source : </t>
    </r>
    <r>
      <rPr>
        <sz val="8"/>
        <rFont val="Times New Roman"/>
        <family val="1"/>
      </rPr>
      <t>MTM</t>
    </r>
  </si>
  <si>
    <r>
      <t xml:space="preserve">Source : </t>
    </r>
    <r>
      <rPr>
        <sz val="8"/>
        <rFont val="Times New Roman"/>
        <family val="1"/>
      </rPr>
      <t>Ministère des Transports/S.A. ADEMA</t>
    </r>
  </si>
  <si>
    <r>
      <t xml:space="preserve">TOTAL </t>
    </r>
    <r>
      <rPr>
        <b/>
        <vertAlign val="superscript"/>
        <sz val="10"/>
        <rFont val="Times New Roman"/>
        <family val="1"/>
      </rPr>
      <t>(iii)</t>
    </r>
  </si>
  <si>
    <r>
      <t xml:space="preserve">Véhicules neufs immatriculés (VNI ou VNG) </t>
    </r>
    <r>
      <rPr>
        <b/>
        <vertAlign val="superscript"/>
        <sz val="8"/>
        <rFont val="Times New Roman"/>
        <family val="1"/>
      </rPr>
      <t>(i)</t>
    </r>
  </si>
  <si>
    <r>
      <t xml:space="preserve">Véhicules usagé immatriculé (VUI) </t>
    </r>
    <r>
      <rPr>
        <b/>
        <vertAlign val="superscript"/>
        <sz val="8"/>
        <rFont val="Times New Roman"/>
        <family val="1"/>
      </rPr>
      <t>(ii)</t>
    </r>
  </si>
  <si>
    <r>
      <t>Source :</t>
    </r>
    <r>
      <rPr>
        <sz val="8"/>
        <rFont val="Times New Roman"/>
        <family val="1"/>
      </rPr>
      <t xml:space="preserve"> Dir TANA / INSTAT</t>
    </r>
  </si>
  <si>
    <r>
      <t>Source</t>
    </r>
    <r>
      <rPr>
        <b/>
        <sz val="11"/>
        <rFont val="Times New Roman"/>
        <family val="1"/>
      </rPr>
      <t xml:space="preserve"> : DGT / MEF</t>
    </r>
  </si>
  <si>
    <r>
      <t>Source :</t>
    </r>
    <r>
      <rPr>
        <sz val="8"/>
        <rFont val="Times New Roman"/>
        <family val="1"/>
      </rPr>
      <t xml:space="preserve"> D S E / INSTAT</t>
    </r>
  </si>
  <si>
    <r>
      <t>Source :</t>
    </r>
    <r>
      <rPr>
        <sz val="10"/>
        <rFont val="Times New Roman"/>
        <family val="1"/>
      </rPr>
      <t xml:space="preserve"> DSCVM / INSTAT</t>
    </r>
  </si>
  <si>
    <t>Tableau 16 :  Glissement annuel des Indices de Prix à la Consommation</t>
  </si>
  <si>
    <t>Tableau 15 : Variation mensuelle des Indices de Prix à la Consommation</t>
  </si>
  <si>
    <t>Tableau 17 : Evolution mensuelle de la création d'établissements formels</t>
  </si>
  <si>
    <t>Tableau 18 : Evolution mensuelle de la création d'établissements formels par secteur</t>
  </si>
  <si>
    <t>Tableau 19 : Consommation de produits pétroliers</t>
  </si>
  <si>
    <t>Tableau 20 : Prix moyens mensuels pondérés des produits pétroliers</t>
  </si>
  <si>
    <t>Tableau 21 : Evolution mensuelle des production et consommation d'électricité</t>
  </si>
  <si>
    <t>Tableau 22 : Evolution mensuelle des production et consommation d'eau traitée par la JIRAMA</t>
  </si>
  <si>
    <t>Tableau 23 : Evolution mensuelle du trafic ferroviaire</t>
  </si>
  <si>
    <t>Tableau 24 : Evolution mensuelle des trafics de FRETS sur les 12 Aérodromes gérés par ADEMA</t>
  </si>
  <si>
    <t>Tableau 25 : Evolution mensuelle des trafics de PASSAGERS sur les 12 Aérodromes gérés par ADEMA</t>
  </si>
  <si>
    <t>Tableau 26 : Evolution mensuelle des travailleurs nouvellement affiliés à la CNaPS</t>
  </si>
  <si>
    <t>Tableau 28 : Nouvelles immatriculations de véhicules à Antananarivo</t>
  </si>
  <si>
    <t>Tableau 29 : Evolution des Opérations Globales du Trésor - RECETTES</t>
  </si>
  <si>
    <t>Tableau 30 : Evolution des Opérations Globales du Trésor - DEPENSES</t>
  </si>
  <si>
    <t xml:space="preserve">Tableau 31 : Evolution des indicateurs monétaires </t>
  </si>
  <si>
    <t>Tableau 32 : Evolution mensuelle des exportations (millions d'Ariary)</t>
  </si>
  <si>
    <t>Tableau 33 : Evolution mensuelle des importations (millions d'Ariary)</t>
  </si>
  <si>
    <t>nd = non disponibles</t>
  </si>
  <si>
    <t>Tableau 35 : Evolution mensuelle des prix internationaux des matières premières</t>
  </si>
  <si>
    <r>
      <rPr>
        <b/>
        <sz val="10"/>
        <rFont val="Times New Roman"/>
        <family val="1"/>
      </rPr>
      <t>Source</t>
    </r>
    <r>
      <rPr>
        <sz val="10"/>
        <rFont val="Times New Roman"/>
        <family val="1"/>
      </rPr>
      <t xml:space="preserve"> : DCNM/INSTAT ou  https://www.instat.mg/thematique/comptes-nationaux</t>
    </r>
  </si>
  <si>
    <r>
      <t>Source :</t>
    </r>
    <r>
      <rPr>
        <sz val="8"/>
        <rFont val="Arial"/>
        <family val="2"/>
      </rPr>
      <t xml:space="preserve"> Service Régional de l'Emploi Analamanga</t>
    </r>
  </si>
  <si>
    <t>Tableau 27 : Offreur du travail nouvellement inscrits auprès du Service Régional de l'Emploi Analamanga par niveau d'instruction et par genre</t>
  </si>
  <si>
    <t>Tableau 3 : Taux de croissance annuel</t>
  </si>
  <si>
    <t>2021:Q4</t>
  </si>
  <si>
    <t>Girofle</t>
  </si>
  <si>
    <t>2022:Q1</t>
  </si>
  <si>
    <t>2022:Q2</t>
  </si>
  <si>
    <t>2022:Q3</t>
  </si>
  <si>
    <t>2022:Q4</t>
  </si>
  <si>
    <t>déc-22</t>
  </si>
  <si>
    <t>Cumul jan-sept 22</t>
  </si>
  <si>
    <t>Cumul jan-sept 21</t>
  </si>
  <si>
    <t>9 mois</t>
  </si>
  <si>
    <t>p = provisoires</t>
  </si>
  <si>
    <t>prov.</t>
  </si>
  <si>
    <t xml:space="preserve">Graphique 1 : Taux de croissance annuel du PIB aux prix d'acquisition
</t>
  </si>
  <si>
    <t>Graphique 2 : Inflation annuelle par secteur d'activité</t>
  </si>
  <si>
    <t>T1</t>
  </si>
  <si>
    <t>T2</t>
  </si>
  <si>
    <t>T3</t>
  </si>
  <si>
    <t>T4</t>
  </si>
  <si>
    <t>07</t>
  </si>
  <si>
    <t>Extraction de minerais métalliques</t>
  </si>
  <si>
    <t>08</t>
  </si>
  <si>
    <t>Autres industries extractives</t>
  </si>
  <si>
    <t>10</t>
  </si>
  <si>
    <t>Fabrication de produits alimentaires</t>
  </si>
  <si>
    <t>11</t>
  </si>
  <si>
    <t>Fabrication de boissons</t>
  </si>
  <si>
    <t>13</t>
  </si>
  <si>
    <t>Fabrication de textiles</t>
  </si>
  <si>
    <t>14</t>
  </si>
  <si>
    <t>Fabrication d'articles d'habillement</t>
  </si>
  <si>
    <t>15</t>
  </si>
  <si>
    <t>Fabrication de cuir et d'articles de cuir</t>
  </si>
  <si>
    <t>16</t>
  </si>
  <si>
    <t>Production de bois et d'articles en bois et en liège</t>
  </si>
  <si>
    <t>17</t>
  </si>
  <si>
    <t xml:space="preserve">Fabrication de produits en papier et papier </t>
  </si>
  <si>
    <t>18</t>
  </si>
  <si>
    <t xml:space="preserve">Impression et reproduction de supports enregistrés </t>
  </si>
  <si>
    <t>19</t>
  </si>
  <si>
    <t>Cokéfaction et production de produits pétroliers raffinés</t>
  </si>
  <si>
    <t>20</t>
  </si>
  <si>
    <t>Fabrication de produits chimiques</t>
  </si>
  <si>
    <t>21</t>
  </si>
  <si>
    <t>Fabrication de préparations pharmaceutiques, de produits chimiques à usage</t>
  </si>
  <si>
    <t>22</t>
  </si>
  <si>
    <t>Fabrication de produits en caoutchouc et en matières plastiques</t>
  </si>
  <si>
    <t>23</t>
  </si>
  <si>
    <t>Fabrication d'autres produits minéraux non métalliques</t>
  </si>
  <si>
    <t>24</t>
  </si>
  <si>
    <t>Fabrication de métaux de base</t>
  </si>
  <si>
    <t>25</t>
  </si>
  <si>
    <t>Fabrication d'ouvrages en métaux (sauf machines et matériel)</t>
  </si>
  <si>
    <t>26</t>
  </si>
  <si>
    <t>Fabrication de produits informatiques électroniques et optiques</t>
  </si>
  <si>
    <t>29</t>
  </si>
  <si>
    <t>Fabrication de véhicules automobiles remorques et semi-remorques</t>
  </si>
  <si>
    <t>31</t>
  </si>
  <si>
    <t xml:space="preserve">Fabrication de meubles </t>
  </si>
  <si>
    <t>32</t>
  </si>
  <si>
    <t>Autres activités de fabrication</t>
  </si>
  <si>
    <t>35</t>
  </si>
  <si>
    <t>Production, transport, distribution et Commerced'électricité, de gaz, de vapeur et climatisation</t>
  </si>
  <si>
    <r>
      <rPr>
        <b/>
        <sz val="10"/>
        <rFont val="Times New Roman"/>
        <family val="1"/>
      </rPr>
      <t>Source</t>
    </r>
    <r>
      <rPr>
        <sz val="10"/>
        <rFont val="Times New Roman"/>
        <family val="1"/>
      </rPr>
      <t> :D.S.E/INSTAT</t>
    </r>
  </si>
  <si>
    <t>juil-24</t>
  </si>
  <si>
    <t xml:space="preserve"> =</t>
  </si>
  <si>
    <t>oct-24</t>
  </si>
  <si>
    <t>août-24</t>
  </si>
  <si>
    <t>sept-24</t>
  </si>
  <si>
    <t>p</t>
  </si>
  <si>
    <t>nov-24</t>
  </si>
  <si>
    <t>déc-24</t>
  </si>
  <si>
    <t>janv-25</t>
  </si>
  <si>
    <t>févr-25</t>
  </si>
  <si>
    <t>mars-25</t>
  </si>
  <si>
    <t>avr-25</t>
  </si>
  <si>
    <t>Réalisations</t>
  </si>
  <si>
    <t>LF 2025</t>
  </si>
  <si>
    <t>Cumul jan-juin 25</t>
  </si>
  <si>
    <t>Cumul jan-juin 24</t>
  </si>
  <si>
    <t>6 premiers mois</t>
  </si>
  <si>
    <t>Cumul jan-sept 25</t>
  </si>
  <si>
    <t>Cumul jan-sept 24</t>
  </si>
  <si>
    <t>Source: Ministère du Tourisme et de l'Artisanat</t>
  </si>
  <si>
    <t>mai-25</t>
  </si>
  <si>
    <t>juin-25</t>
  </si>
  <si>
    <t>juil-25</t>
  </si>
  <si>
    <t>Moyenne jan-oct 25</t>
  </si>
  <si>
    <t>Moyenne jan-oct 24</t>
  </si>
  <si>
    <t>10 mois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</si>
</sst>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7"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\ _€_-;\-* #,##0\ _€_-;_-* &quot;-&quot;\ _€_-;_-@_-"/>
    <numFmt numFmtId="165" formatCode="_-* #,##0.00\ _€_-;\-* #,##0.00\ _€_-;_-* &quot;-&quot;??\ _€_-;_-@_-"/>
    <numFmt numFmtId="166" formatCode="_-* #,##0.00\ _F_-;\-* #,##0.00\ _F_-;_-* &quot;-&quot;??\ _F_-;_-@_-"/>
    <numFmt numFmtId="167" formatCode="0.0%"/>
    <numFmt numFmtId="168" formatCode="0.0"/>
    <numFmt numFmtId="169" formatCode="yyyy"/>
    <numFmt numFmtId="170" formatCode="#,##0.0"/>
    <numFmt numFmtId="171" formatCode="mmm\ yy"/>
    <numFmt numFmtId="172" formatCode=";;;"/>
    <numFmt numFmtId="173" formatCode="_-* #,##0.0\ _F_-;\-* #,##0.0\ _F_-;_-* &quot;-&quot;??\ _F_-;_-@_-"/>
    <numFmt numFmtId="174" formatCode="_-* #,##0.00\ [$€]_-;\-* #,##0.00\ [$€]_-;_-* &quot;-&quot;??\ [$€]_-;_-@_-"/>
    <numFmt numFmtId="175" formatCode="_-* #,##0\ _€_-;\-* #,##0\ _€_-;_-* &quot;-&quot;??\ _€_-;_-@_-"/>
    <numFmt numFmtId="176" formatCode="0.0_)"/>
    <numFmt numFmtId="177" formatCode="0;\-0;;@"/>
    <numFmt numFmtId="178" formatCode="_-* #,##0\ _A_r_-;\-* #,##0\ _A_r_-;_-* &quot;-&quot;\ _A_r_-;_-@_-"/>
    <numFmt numFmtId="179" formatCode="_-* #,##0.00\ _A_r_-;\-* #,##0.00\ _A_r_-;_-* &quot;-&quot;??\ _A_r_-;_-@_-"/>
    <numFmt numFmtId="180" formatCode="#,##0.00_ ;\-#,##0.00\ "/>
    <numFmt numFmtId="181" formatCode="_-* #,##0_-;\-* #,##0_-;_-* &quot;-&quot;??_-;_-@_-"/>
    <numFmt numFmtId="182" formatCode="_-* #,##0\ _F_-;\-* #,##0\ _F_-;_-* &quot;- &quot;_F_-;_-@_-"/>
    <numFmt numFmtId="183" formatCode="_(* #,##0.00\ _);_(*(\ #,##0.00\);_(* \-??_);_(@_)"/>
    <numFmt numFmtId="184" formatCode="_-* #,##0.00\ [$€]_-;\-* #,##0.00\ [$€]_-;_-* \-??\ [$€]_-;_-@_-"/>
    <numFmt numFmtId="185" formatCode="_-* #,##0\ _F_-;\-* #,##0\ _F_-;_-* \-??\ _F_-;_-@_-"/>
    <numFmt numFmtId="186" formatCode="_-* #,##0.000\ _€_-;\-* #,##0.000\ _€_-;_-* &quot;-&quot;??\ _€_-;_-@_-"/>
    <numFmt numFmtId="187" formatCode="General_)"/>
  </numFmts>
  <fonts count="14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 Narrow"/>
      <family val="2"/>
    </font>
    <font>
      <sz val="10"/>
      <name val="Arial Narrow"/>
      <family val="2"/>
    </font>
    <font>
      <b/>
      <sz val="8"/>
      <name val="Arial"/>
      <family val="2"/>
    </font>
    <font>
      <b/>
      <sz val="8"/>
      <name val="Arial Narrow"/>
      <family val="2"/>
    </font>
    <font>
      <i/>
      <sz val="9"/>
      <name val="Arial Narrow"/>
      <family val="2"/>
    </font>
    <font>
      <i/>
      <sz val="8"/>
      <name val="Arial"/>
      <family val="2"/>
    </font>
    <font>
      <b/>
      <sz val="14"/>
      <name val="Arial"/>
      <family val="2"/>
    </font>
    <font>
      <sz val="16"/>
      <name val="Arial"/>
      <family val="2"/>
    </font>
    <font>
      <sz val="11"/>
      <name val="Arial"/>
      <family val="2"/>
    </font>
    <font>
      <sz val="11"/>
      <color indexed="9"/>
      <name val="Arial"/>
      <family val="2"/>
    </font>
    <font>
      <b/>
      <sz val="11"/>
      <name val="Arial"/>
      <family val="2"/>
    </font>
    <font>
      <b/>
      <sz val="16"/>
      <name val="Arial"/>
      <family val="2"/>
    </font>
    <font>
      <sz val="14"/>
      <name val="Arial"/>
      <family val="2"/>
    </font>
    <font>
      <sz val="10"/>
      <name val="Times New Roman"/>
      <family val="1"/>
    </font>
    <font>
      <i/>
      <sz val="10"/>
      <name val="Times New Roman"/>
      <family val="1"/>
    </font>
    <font>
      <sz val="8"/>
      <name val="Times New Roman"/>
      <family val="1"/>
    </font>
    <font>
      <b/>
      <i/>
      <sz val="14"/>
      <name val="Arial"/>
      <family val="2"/>
    </font>
    <font>
      <b/>
      <u/>
      <sz val="14"/>
      <name val="Arial"/>
      <family val="2"/>
    </font>
    <font>
      <sz val="20"/>
      <name val="Arial"/>
      <family val="2"/>
    </font>
    <font>
      <b/>
      <sz val="20"/>
      <name val="Arial"/>
      <family val="2"/>
    </font>
    <font>
      <b/>
      <sz val="26"/>
      <name val="Arial"/>
      <family val="2"/>
    </font>
    <font>
      <sz val="12"/>
      <name val="Times New Roman"/>
      <family val="1"/>
    </font>
    <font>
      <b/>
      <sz val="36"/>
      <name val="Arial"/>
      <family val="2"/>
    </font>
    <font>
      <b/>
      <u/>
      <sz val="36"/>
      <name val="Arial"/>
      <family val="2"/>
    </font>
    <font>
      <b/>
      <sz val="7"/>
      <name val="Arial Narrow"/>
      <family val="2"/>
    </font>
    <font>
      <i/>
      <sz val="8"/>
      <name val="Times New Roman"/>
      <family val="1"/>
    </font>
    <font>
      <sz val="36"/>
      <name val="Arial"/>
      <family val="2"/>
    </font>
    <font>
      <b/>
      <i/>
      <sz val="12"/>
      <name val="Times New Roman"/>
      <family val="1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Arial Narrow"/>
      <family val="2"/>
    </font>
    <font>
      <b/>
      <sz val="16"/>
      <color theme="0"/>
      <name val="Arial Narrow"/>
      <family val="2"/>
    </font>
    <font>
      <sz val="10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vertAlign val="superscript"/>
      <sz val="9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8"/>
      <color theme="1"/>
      <name val="Times New Roman"/>
      <family val="1"/>
    </font>
    <font>
      <b/>
      <sz val="8"/>
      <color theme="1"/>
      <name val="Times New Roman"/>
      <family val="1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Times New Roman"/>
      <family val="1"/>
    </font>
    <font>
      <sz val="11"/>
      <name val="Calibri"/>
      <family val="2"/>
    </font>
    <font>
      <i/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sz val="36"/>
      <name val="Arial Narrow"/>
      <family val="2"/>
    </font>
    <font>
      <sz val="36"/>
      <name val="Arial Narrow"/>
      <family val="2"/>
    </font>
    <font>
      <b/>
      <i/>
      <sz val="36"/>
      <name val="Arial Narrow"/>
      <family val="2"/>
    </font>
    <font>
      <b/>
      <sz val="24"/>
      <name val="Arial"/>
      <family val="2"/>
    </font>
    <font>
      <b/>
      <sz val="32"/>
      <name val="Arial"/>
      <family val="2"/>
    </font>
    <font>
      <sz val="10"/>
      <name val="Arial"/>
      <family val="2"/>
    </font>
    <font>
      <sz val="10"/>
      <color indexed="8"/>
      <name val="MS Sans Serif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sz val="10"/>
      <color indexed="8"/>
      <name val="MS Sans Serif"/>
      <family val="2"/>
    </font>
    <font>
      <sz val="11"/>
      <color rgb="FF000000"/>
      <name val="Calibri"/>
      <family val="2"/>
      <charset val="204"/>
    </font>
    <font>
      <sz val="10"/>
      <name val="Courier"/>
      <family val="3"/>
    </font>
    <font>
      <b/>
      <sz val="10"/>
      <name val="Times New Roman"/>
      <family val="1"/>
    </font>
    <font>
      <sz val="10"/>
      <color indexed="8"/>
      <name val="Times New Roman"/>
      <family val="1"/>
    </font>
    <font>
      <b/>
      <sz val="14"/>
      <color theme="0"/>
      <name val="Times New Roman"/>
      <family val="1"/>
    </font>
    <font>
      <b/>
      <sz val="11"/>
      <color theme="1"/>
      <name val="Times New Roman"/>
      <family val="1"/>
    </font>
    <font>
      <b/>
      <sz val="8"/>
      <name val="Times New Roman"/>
      <family val="1"/>
    </font>
    <font>
      <b/>
      <sz val="9"/>
      <name val="Times New Roman"/>
      <family val="1"/>
    </font>
    <font>
      <sz val="11"/>
      <name val="Times New Roman"/>
      <family val="1"/>
    </font>
    <font>
      <sz val="10"/>
      <color theme="0"/>
      <name val="Times New Roman"/>
      <family val="1"/>
    </font>
    <font>
      <b/>
      <sz val="11"/>
      <name val="Times New Roman"/>
      <family val="1"/>
    </font>
    <font>
      <b/>
      <sz val="10"/>
      <color theme="3"/>
      <name val="Times New Roman"/>
      <family val="1"/>
    </font>
    <font>
      <i/>
      <sz val="10"/>
      <color theme="1"/>
      <name val="Times New Roman"/>
      <family val="1"/>
    </font>
    <font>
      <sz val="9"/>
      <name val="Times New Roman"/>
      <family val="1"/>
    </font>
    <font>
      <b/>
      <sz val="8"/>
      <color theme="0"/>
      <name val="Times New Roman"/>
      <family val="1"/>
    </font>
    <font>
      <i/>
      <sz val="9"/>
      <name val="Times New Roman"/>
      <family val="1"/>
    </font>
    <font>
      <b/>
      <sz val="11"/>
      <color theme="0"/>
      <name val="Times New Roman"/>
      <family val="1"/>
    </font>
    <font>
      <vertAlign val="superscript"/>
      <sz val="10"/>
      <name val="Times New Roman"/>
      <family val="1"/>
    </font>
    <font>
      <b/>
      <sz val="12"/>
      <color theme="0"/>
      <name val="Times New Roman"/>
      <family val="1"/>
    </font>
    <font>
      <sz val="8"/>
      <color theme="0"/>
      <name val="Times New Roman"/>
      <family val="1"/>
    </font>
    <font>
      <b/>
      <vertAlign val="superscript"/>
      <sz val="10"/>
      <name val="Times New Roman"/>
      <family val="1"/>
    </font>
    <font>
      <b/>
      <vertAlign val="superscript"/>
      <sz val="8"/>
      <name val="Times New Roman"/>
      <family val="1"/>
    </font>
    <font>
      <b/>
      <sz val="26"/>
      <color indexed="9"/>
      <name val="Times New Roman"/>
      <family val="1"/>
    </font>
    <font>
      <sz val="11"/>
      <color indexed="9"/>
      <name val="Times New Roman"/>
      <family val="1"/>
    </font>
    <font>
      <b/>
      <sz val="16"/>
      <name val="Times New Roman"/>
      <family val="1"/>
    </font>
    <font>
      <sz val="16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b/>
      <sz val="20"/>
      <name val="Times New Roman"/>
      <family val="1"/>
    </font>
    <font>
      <b/>
      <i/>
      <sz val="16"/>
      <name val="Times New Roman"/>
      <family val="1"/>
    </font>
    <font>
      <i/>
      <sz val="16"/>
      <name val="Times New Roman"/>
      <family val="1"/>
    </font>
    <font>
      <b/>
      <u/>
      <sz val="11"/>
      <name val="Times New Roman"/>
      <family val="1"/>
    </font>
    <font>
      <sz val="11"/>
      <color indexed="10"/>
      <name val="Times New Roman"/>
      <family val="1"/>
    </font>
    <font>
      <i/>
      <sz val="11"/>
      <name val="Times New Roman"/>
      <family val="1"/>
    </font>
    <font>
      <b/>
      <sz val="13"/>
      <color theme="0"/>
      <name val="Times New Roman"/>
      <family val="1"/>
    </font>
    <font>
      <b/>
      <sz val="30"/>
      <color theme="0"/>
      <name val="Times New Roman"/>
      <family val="1"/>
    </font>
    <font>
      <b/>
      <sz val="72"/>
      <color theme="0"/>
      <name val="Times New Roman"/>
      <family val="1"/>
    </font>
    <font>
      <sz val="9"/>
      <name val="Arial Narrow"/>
      <family val="2"/>
    </font>
    <font>
      <b/>
      <sz val="48"/>
      <name val="Arial"/>
      <family val="2"/>
    </font>
    <font>
      <sz val="10"/>
      <name val="Geneva"/>
    </font>
    <font>
      <sz val="10"/>
      <color rgb="FF000000"/>
      <name val="Times New Roman"/>
      <family val="1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Tahoma"/>
      <family val="2"/>
    </font>
    <font>
      <i/>
      <sz val="9"/>
      <color theme="0"/>
      <name val="Times New Roman"/>
      <family val="1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3"/>
        <bgColor indexed="64"/>
      </patternFill>
    </fill>
  </fills>
  <borders count="11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theme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auto="1"/>
      </right>
      <top/>
      <bottom/>
      <diagonal/>
    </border>
    <border>
      <left style="thin">
        <color theme="1"/>
      </left>
      <right style="thin">
        <color auto="1"/>
      </right>
      <top/>
      <bottom style="thin">
        <color indexed="64"/>
      </bottom>
      <diagonal/>
    </border>
    <border>
      <left style="thin">
        <color theme="1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</borders>
  <cellStyleXfs count="6021">
    <xf numFmtId="0" fontId="0" fillId="0" borderId="0"/>
    <xf numFmtId="14" fontId="28" fillId="0" borderId="0"/>
    <xf numFmtId="174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5" fontId="59" fillId="0" borderId="0" applyFont="0" applyFill="0" applyBorder="0" applyAlignment="0" applyProtection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8" fillId="0" borderId="0"/>
    <xf numFmtId="0" fontId="2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9" fontId="28" fillId="0" borderId="0" applyFont="0" applyFill="0" applyBorder="0" applyAlignment="0" applyProtection="0"/>
    <xf numFmtId="9" fontId="59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171" fontId="28" fillId="0" borderId="0" applyFont="0" applyFill="0" applyBorder="0" applyAlignment="0" applyProtection="0"/>
    <xf numFmtId="0" fontId="26" fillId="0" borderId="0"/>
    <xf numFmtId="0" fontId="26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0" fontId="28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0" fontId="28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165" fontId="26" fillId="0" borderId="0" applyFont="0" applyFill="0" applyBorder="0" applyAlignment="0" applyProtection="0"/>
    <xf numFmtId="0" fontId="26" fillId="0" borderId="0"/>
    <xf numFmtId="165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0" fontId="28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165" fontId="26" fillId="0" borderId="0" applyFont="0" applyFill="0" applyBorder="0" applyAlignment="0" applyProtection="0"/>
    <xf numFmtId="0" fontId="26" fillId="0" borderId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18" fillId="0" borderId="0"/>
    <xf numFmtId="14" fontId="80" fillId="0" borderId="0"/>
    <xf numFmtId="44" fontId="80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2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0" borderId="0"/>
    <xf numFmtId="0" fontId="16" fillId="0" borderId="0"/>
    <xf numFmtId="0" fontId="14" fillId="0" borderId="0"/>
    <xf numFmtId="0" fontId="81" fillId="0" borderId="0"/>
    <xf numFmtId="44" fontId="28" fillId="0" borderId="0" applyFont="0" applyFill="0" applyBorder="0" applyAlignment="0" applyProtection="0"/>
    <xf numFmtId="0" fontId="58" fillId="6" borderId="0" applyNumberFormat="0" applyBorder="0" applyAlignment="0" applyProtection="0"/>
    <xf numFmtId="0" fontId="58" fillId="7" borderId="0" applyNumberFormat="0" applyBorder="0" applyAlignment="0" applyProtection="0"/>
    <xf numFmtId="0" fontId="58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10" borderId="0" applyNumberFormat="0" applyBorder="0" applyAlignment="0" applyProtection="0"/>
    <xf numFmtId="0" fontId="58" fillId="11" borderId="0" applyNumberFormat="0" applyBorder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4" borderId="0" applyNumberFormat="0" applyBorder="0" applyAlignment="0" applyProtection="0"/>
    <xf numFmtId="0" fontId="58" fillId="9" borderId="0" applyNumberFormat="0" applyBorder="0" applyAlignment="0" applyProtection="0"/>
    <xf numFmtId="0" fontId="58" fillId="12" borderId="0" applyNumberFormat="0" applyBorder="0" applyAlignment="0" applyProtection="0"/>
    <xf numFmtId="0" fontId="58" fillId="15" borderId="0" applyNumberFormat="0" applyBorder="0" applyAlignment="0" applyProtection="0"/>
    <xf numFmtId="0" fontId="83" fillId="16" borderId="0" applyNumberFormat="0" applyBorder="0" applyAlignment="0" applyProtection="0"/>
    <xf numFmtId="0" fontId="83" fillId="13" borderId="0" applyNumberFormat="0" applyBorder="0" applyAlignment="0" applyProtection="0"/>
    <xf numFmtId="0" fontId="83" fillId="14" borderId="0" applyNumberFormat="0" applyBorder="0" applyAlignment="0" applyProtection="0"/>
    <xf numFmtId="0" fontId="83" fillId="17" borderId="0" applyNumberFormat="0" applyBorder="0" applyAlignment="0" applyProtection="0"/>
    <xf numFmtId="0" fontId="83" fillId="18" borderId="0" applyNumberFormat="0" applyBorder="0" applyAlignment="0" applyProtection="0"/>
    <xf numFmtId="0" fontId="83" fillId="19" borderId="0" applyNumberFormat="0" applyBorder="0" applyAlignment="0" applyProtection="0"/>
    <xf numFmtId="0" fontId="83" fillId="20" borderId="0" applyNumberFormat="0" applyBorder="0" applyAlignment="0" applyProtection="0"/>
    <xf numFmtId="0" fontId="83" fillId="21" borderId="0" applyNumberFormat="0" applyBorder="0" applyAlignment="0" applyProtection="0"/>
    <xf numFmtId="0" fontId="83" fillId="22" borderId="0" applyNumberFormat="0" applyBorder="0" applyAlignment="0" applyProtection="0"/>
    <xf numFmtId="0" fontId="83" fillId="17" borderId="0" applyNumberFormat="0" applyBorder="0" applyAlignment="0" applyProtection="0"/>
    <xf numFmtId="0" fontId="83" fillId="18" borderId="0" applyNumberFormat="0" applyBorder="0" applyAlignment="0" applyProtection="0"/>
    <xf numFmtId="0" fontId="83" fillId="23" borderId="0" applyNumberFormat="0" applyBorder="0" applyAlignment="0" applyProtection="0"/>
    <xf numFmtId="0" fontId="84" fillId="0" borderId="0" applyNumberFormat="0" applyFill="0" applyBorder="0" applyAlignment="0" applyProtection="0"/>
    <xf numFmtId="0" fontId="85" fillId="24" borderId="63" applyNumberFormat="0" applyAlignment="0" applyProtection="0"/>
    <xf numFmtId="0" fontId="86" fillId="0" borderId="64" applyNumberFormat="0" applyFill="0" applyAlignment="0" applyProtection="0"/>
    <xf numFmtId="0" fontId="87" fillId="11" borderId="63" applyNumberFormat="0" applyAlignment="0" applyProtection="0"/>
    <xf numFmtId="0" fontId="88" fillId="7" borderId="0" applyNumberFormat="0" applyBorder="0" applyAlignment="0" applyProtection="0"/>
    <xf numFmtId="165" fontId="82" fillId="0" borderId="0" applyFont="0" applyFill="0" applyBorder="0" applyAlignment="0" applyProtection="0"/>
    <xf numFmtId="0" fontId="89" fillId="25" borderId="0" applyNumberFormat="0" applyBorder="0" applyAlignment="0" applyProtection="0"/>
    <xf numFmtId="0" fontId="90" fillId="8" borderId="0" applyNumberFormat="0" applyBorder="0" applyAlignment="0" applyProtection="0"/>
    <xf numFmtId="0" fontId="91" fillId="24" borderId="65" applyNumberFormat="0" applyAlignment="0" applyProtection="0"/>
    <xf numFmtId="0" fontId="92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66" applyNumberFormat="0" applyFill="0" applyAlignment="0" applyProtection="0"/>
    <xf numFmtId="0" fontId="95" fillId="0" borderId="67" applyNumberFormat="0" applyFill="0" applyAlignment="0" applyProtection="0"/>
    <xf numFmtId="0" fontId="96" fillId="0" borderId="68" applyNumberFormat="0" applyFill="0" applyAlignment="0" applyProtection="0"/>
    <xf numFmtId="0" fontId="96" fillId="0" borderId="0" applyNumberFormat="0" applyFill="0" applyBorder="0" applyAlignment="0" applyProtection="0"/>
    <xf numFmtId="0" fontId="97" fillId="0" borderId="69" applyNumberFormat="0" applyFill="0" applyAlignment="0" applyProtection="0"/>
    <xf numFmtId="0" fontId="98" fillId="26" borderId="70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14" fontId="28" fillId="0" borderId="0"/>
    <xf numFmtId="44" fontId="28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4" fontId="28" fillId="0" borderId="0" applyFont="0" applyFill="0" applyBorder="0" applyAlignment="0" applyProtection="0"/>
    <xf numFmtId="0" fontId="12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28" fillId="27" borderId="61" applyNumberFormat="0" applyFont="0" applyAlignment="0" applyProtection="0"/>
    <xf numFmtId="44" fontId="28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44" fontId="28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9" fillId="0" borderId="0"/>
    <xf numFmtId="44" fontId="28" fillId="0" borderId="0" applyFont="0" applyFill="0" applyBorder="0" applyAlignment="0" applyProtection="0"/>
    <xf numFmtId="178" fontId="28" fillId="0" borderId="0" applyFont="0" applyFill="0" applyBorder="0" applyAlignment="0" applyProtection="0"/>
    <xf numFmtId="0" fontId="9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72" fillId="0" borderId="0" applyFont="0" applyFill="0" applyBorder="0" applyAlignment="0" applyProtection="0"/>
    <xf numFmtId="0" fontId="72" fillId="0" borderId="0"/>
    <xf numFmtId="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44" fontId="28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28" fillId="0" borderId="0" applyFont="0" applyFill="0" applyBorder="0" applyAlignment="0" applyProtection="0"/>
    <xf numFmtId="0" fontId="28" fillId="0" borderId="0"/>
    <xf numFmtId="0" fontId="7" fillId="0" borderId="0"/>
    <xf numFmtId="166" fontId="28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8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44" fontId="28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9" fontId="7" fillId="0" borderId="0" applyFont="0" applyFill="0" applyBorder="0" applyAlignment="0" applyProtection="0"/>
    <xf numFmtId="0" fontId="7" fillId="0" borderId="0"/>
    <xf numFmtId="0" fontId="58" fillId="0" borderId="0"/>
    <xf numFmtId="0" fontId="7" fillId="0" borderId="0"/>
    <xf numFmtId="0" fontId="58" fillId="0" borderId="0"/>
    <xf numFmtId="0" fontId="100" fillId="0" borderId="0"/>
    <xf numFmtId="0" fontId="28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91" fillId="24" borderId="89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165" fontId="28" fillId="0" borderId="0" applyFont="0" applyFill="0" applyBorder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7" fillId="0" borderId="7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5" fillId="24" borderId="71" applyNumberFormat="0" applyAlignment="0" applyProtection="0"/>
    <xf numFmtId="0" fontId="6" fillId="0" borderId="0"/>
    <xf numFmtId="44" fontId="28" fillId="0" borderId="0" applyFont="0" applyFill="0" applyBorder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27" borderId="61" applyNumberFormat="0" applyFont="0" applyAlignment="0" applyProtection="0"/>
    <xf numFmtId="44" fontId="28" fillId="0" borderId="0" applyFont="0" applyFill="0" applyBorder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28" fillId="27" borderId="61" applyNumberFormat="0" applyFont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27" borderId="61" applyNumberFormat="0" applyFont="0" applyAlignment="0" applyProtection="0"/>
    <xf numFmtId="44" fontId="28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72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9" fontId="6" fillId="0" borderId="0" applyFont="0" applyFill="0" applyBorder="0" applyAlignment="0" applyProtection="0"/>
    <xf numFmtId="0" fontId="6" fillId="0" borderId="0"/>
    <xf numFmtId="0" fontId="6" fillId="0" borderId="0"/>
    <xf numFmtId="0" fontId="58" fillId="0" borderId="0"/>
    <xf numFmtId="0" fontId="28" fillId="0" borderId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97" fillId="0" borderId="90" applyNumberFormat="0" applyFill="0" applyAlignment="0" applyProtection="0"/>
    <xf numFmtId="0" fontId="28" fillId="27" borderId="87" applyNumberFormat="0" applyFont="0" applyAlignment="0" applyProtection="0"/>
    <xf numFmtId="0" fontId="85" fillId="24" borderId="88" applyNumberFormat="0" applyAlignment="0" applyProtection="0"/>
    <xf numFmtId="0" fontId="91" fillId="24" borderId="89" applyNumberFormat="0" applyAlignment="0" applyProtection="0"/>
    <xf numFmtId="0" fontId="85" fillId="24" borderId="84" applyNumberFormat="0" applyAlignment="0" applyProtection="0"/>
    <xf numFmtId="0" fontId="87" fillId="11" borderId="84" applyNumberFormat="0" applyAlignment="0" applyProtection="0"/>
    <xf numFmtId="0" fontId="91" fillId="24" borderId="85" applyNumberFormat="0" applyAlignment="0" applyProtection="0"/>
    <xf numFmtId="0" fontId="97" fillId="0" borderId="86" applyNumberFormat="0" applyFill="0" applyAlignment="0" applyProtection="0"/>
    <xf numFmtId="0" fontId="85" fillId="24" borderId="84" applyNumberFormat="0" applyAlignment="0" applyProtection="0"/>
    <xf numFmtId="0" fontId="87" fillId="11" borderId="84" applyNumberFormat="0" applyAlignment="0" applyProtection="0"/>
    <xf numFmtId="0" fontId="91" fillId="24" borderId="85" applyNumberFormat="0" applyAlignment="0" applyProtection="0"/>
    <xf numFmtId="0" fontId="97" fillId="0" borderId="86" applyNumberFormat="0" applyFill="0" applyAlignment="0" applyProtection="0"/>
    <xf numFmtId="0" fontId="87" fillId="11" borderId="88" applyNumberFormat="0" applyAlignment="0" applyProtection="0"/>
    <xf numFmtId="0" fontId="28" fillId="27" borderId="83" applyNumberFormat="0" applyFont="0" applyAlignment="0" applyProtection="0"/>
    <xf numFmtId="0" fontId="87" fillId="11" borderId="88" applyNumberFormat="0" applyAlignment="0" applyProtection="0"/>
    <xf numFmtId="0" fontId="97" fillId="0" borderId="90" applyNumberFormat="0" applyFill="0" applyAlignment="0" applyProtection="0"/>
    <xf numFmtId="0" fontId="85" fillId="24" borderId="88" applyNumberFormat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44" fontId="28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44" fontId="28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 applyFont="0" applyFill="0" applyBorder="0" applyAlignment="0" applyProtection="0"/>
    <xf numFmtId="0" fontId="5" fillId="0" borderId="0"/>
    <xf numFmtId="0" fontId="5" fillId="0" borderId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44" fontId="28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8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1" fontId="2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8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8" fillId="0" borderId="0"/>
    <xf numFmtId="0" fontId="141" fillId="0" borderId="0"/>
    <xf numFmtId="165" fontId="28" fillId="0" borderId="0" applyFont="0" applyFill="0" applyBorder="0" applyAlignment="0" applyProtection="0"/>
    <xf numFmtId="0" fontId="58" fillId="6" borderId="0" applyNumberFormat="0" applyBorder="0" applyAlignment="0" applyProtection="0"/>
    <xf numFmtId="0" fontId="58" fillId="6" borderId="0" applyNumberFormat="0" applyBorder="0" applyAlignment="0" applyProtection="0"/>
    <xf numFmtId="0" fontId="58" fillId="6" borderId="0" applyNumberFormat="0" applyBorder="0" applyAlignment="0" applyProtection="0"/>
    <xf numFmtId="0" fontId="58" fillId="6" borderId="0" applyNumberFormat="0" applyBorder="0" applyAlignment="0" applyProtection="0"/>
    <xf numFmtId="0" fontId="58" fillId="6" borderId="0" applyNumberFormat="0" applyBorder="0" applyAlignment="0" applyProtection="0"/>
    <xf numFmtId="0" fontId="58" fillId="7" borderId="0" applyNumberFormat="0" applyBorder="0" applyAlignment="0" applyProtection="0"/>
    <xf numFmtId="0" fontId="58" fillId="7" borderId="0" applyNumberFormat="0" applyBorder="0" applyAlignment="0" applyProtection="0"/>
    <xf numFmtId="0" fontId="58" fillId="7" borderId="0" applyNumberFormat="0" applyBorder="0" applyAlignment="0" applyProtection="0"/>
    <xf numFmtId="0" fontId="58" fillId="7" borderId="0" applyNumberFormat="0" applyBorder="0" applyAlignment="0" applyProtection="0"/>
    <xf numFmtId="0" fontId="58" fillId="7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83" fillId="16" borderId="0" applyNumberFormat="0" applyBorder="0" applyAlignment="0" applyProtection="0"/>
    <xf numFmtId="0" fontId="83" fillId="16" borderId="0" applyNumberFormat="0" applyBorder="0" applyAlignment="0" applyProtection="0"/>
    <xf numFmtId="0" fontId="83" fillId="16" borderId="0" applyNumberFormat="0" applyBorder="0" applyAlignment="0" applyProtection="0"/>
    <xf numFmtId="0" fontId="83" fillId="13" borderId="0" applyNumberFormat="0" applyBorder="0" applyAlignment="0" applyProtection="0"/>
    <xf numFmtId="0" fontId="83" fillId="13" borderId="0" applyNumberFormat="0" applyBorder="0" applyAlignment="0" applyProtection="0"/>
    <xf numFmtId="0" fontId="83" fillId="13" borderId="0" applyNumberFormat="0" applyBorder="0" applyAlignment="0" applyProtection="0"/>
    <xf numFmtId="0" fontId="83" fillId="14" borderId="0" applyNumberFormat="0" applyBorder="0" applyAlignment="0" applyProtection="0"/>
    <xf numFmtId="0" fontId="83" fillId="14" borderId="0" applyNumberFormat="0" applyBorder="0" applyAlignment="0" applyProtection="0"/>
    <xf numFmtId="0" fontId="83" fillId="14" borderId="0" applyNumberFormat="0" applyBorder="0" applyAlignment="0" applyProtection="0"/>
    <xf numFmtId="0" fontId="83" fillId="17" borderId="0" applyNumberFormat="0" applyBorder="0" applyAlignment="0" applyProtection="0"/>
    <xf numFmtId="0" fontId="83" fillId="17" borderId="0" applyNumberFormat="0" applyBorder="0" applyAlignment="0" applyProtection="0"/>
    <xf numFmtId="0" fontId="83" fillId="17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9" borderId="0" applyNumberFormat="0" applyBorder="0" applyAlignment="0" applyProtection="0"/>
    <xf numFmtId="0" fontId="83" fillId="19" borderId="0" applyNumberFormat="0" applyBorder="0" applyAlignment="0" applyProtection="0"/>
    <xf numFmtId="0" fontId="83" fillId="19" borderId="0" applyNumberFormat="0" applyBorder="0" applyAlignment="0" applyProtection="0"/>
    <xf numFmtId="0" fontId="88" fillId="7" borderId="0" applyNumberFormat="0" applyBorder="0" applyAlignment="0" applyProtection="0"/>
    <xf numFmtId="0" fontId="88" fillId="7" borderId="0" applyNumberFormat="0" applyBorder="0" applyAlignment="0" applyProtection="0"/>
    <xf numFmtId="0" fontId="88" fillId="7" borderId="0" applyNumberFormat="0" applyBorder="0" applyAlignment="0" applyProtection="0"/>
    <xf numFmtId="0" fontId="85" fillId="24" borderId="88" applyNumberFormat="0" applyAlignment="0" applyProtection="0"/>
    <xf numFmtId="0" fontId="85" fillId="24" borderId="88" applyNumberFormat="0" applyAlignment="0" applyProtection="0"/>
    <xf numFmtId="0" fontId="85" fillId="24" borderId="88" applyNumberFormat="0" applyAlignment="0" applyProtection="0"/>
    <xf numFmtId="0" fontId="98" fillId="26" borderId="70" applyNumberFormat="0" applyAlignment="0" applyProtection="0"/>
    <xf numFmtId="0" fontId="98" fillId="26" borderId="70" applyNumberFormat="0" applyAlignment="0" applyProtection="0"/>
    <xf numFmtId="0" fontId="98" fillId="26" borderId="70" applyNumberFormat="0" applyAlignment="0" applyProtection="0"/>
    <xf numFmtId="182" fontId="28" fillId="0" borderId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3" fontId="28" fillId="0" borderId="0" applyFill="0" applyBorder="0" applyAlignment="0" applyProtection="0"/>
    <xf numFmtId="165" fontId="28" fillId="0" borderId="0" applyFill="0" applyBorder="0" applyAlignment="0" applyProtection="0"/>
    <xf numFmtId="44" fontId="28" fillId="0" borderId="0" applyFon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0" fillId="8" borderId="0" applyNumberFormat="0" applyBorder="0" applyAlignment="0" applyProtection="0"/>
    <xf numFmtId="0" fontId="90" fillId="8" borderId="0" applyNumberFormat="0" applyBorder="0" applyAlignment="0" applyProtection="0"/>
    <xf numFmtId="0" fontId="90" fillId="8" borderId="0" applyNumberFormat="0" applyBorder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5" fillId="0" borderId="67" applyNumberFormat="0" applyFill="0" applyAlignment="0" applyProtection="0"/>
    <xf numFmtId="0" fontId="95" fillId="0" borderId="67" applyNumberFormat="0" applyFill="0" applyAlignment="0" applyProtection="0"/>
    <xf numFmtId="0" fontId="95" fillId="0" borderId="67" applyNumberFormat="0" applyFill="0" applyAlignment="0" applyProtection="0"/>
    <xf numFmtId="0" fontId="96" fillId="0" borderId="68" applyNumberFormat="0" applyFill="0" applyAlignment="0" applyProtection="0"/>
    <xf numFmtId="0" fontId="96" fillId="0" borderId="68" applyNumberFormat="0" applyFill="0" applyAlignment="0" applyProtection="0"/>
    <xf numFmtId="0" fontId="96" fillId="0" borderId="68" applyNumberFormat="0" applyFill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87" fillId="11" borderId="88" applyNumberFormat="0" applyAlignment="0" applyProtection="0"/>
    <xf numFmtId="0" fontId="87" fillId="11" borderId="88" applyNumberFormat="0" applyAlignment="0" applyProtection="0"/>
    <xf numFmtId="0" fontId="87" fillId="11" borderId="88" applyNumberFormat="0" applyAlignment="0" applyProtection="0"/>
    <xf numFmtId="0" fontId="142" fillId="0" borderId="0" applyNumberFormat="0" applyFill="0" applyBorder="0" applyAlignment="0" applyProtection="0">
      <alignment vertical="top"/>
      <protection locked="0"/>
    </xf>
    <xf numFmtId="0" fontId="86" fillId="0" borderId="64" applyNumberFormat="0" applyFill="0" applyAlignment="0" applyProtection="0"/>
    <xf numFmtId="0" fontId="86" fillId="0" borderId="64" applyNumberFormat="0" applyFill="0" applyAlignment="0" applyProtection="0"/>
    <xf numFmtId="0" fontId="86" fillId="0" borderId="64" applyNumberFormat="0" applyFill="0" applyAlignment="0" applyProtection="0"/>
    <xf numFmtId="185" fontId="28" fillId="0" borderId="0" applyFill="0" applyBorder="0" applyAlignment="0" applyProtection="0"/>
    <xf numFmtId="185" fontId="28" fillId="0" borderId="0" applyFill="0" applyBorder="0" applyAlignment="0" applyProtection="0"/>
    <xf numFmtId="185" fontId="28" fillId="0" borderId="0" applyFill="0" applyBorder="0" applyAlignment="0" applyProtection="0"/>
    <xf numFmtId="175" fontId="28" fillId="0" borderId="0" applyFill="0" applyBorder="0" applyAlignment="0" applyProtection="0"/>
    <xf numFmtId="175" fontId="28" fillId="0" borderId="0" applyFill="0" applyBorder="0" applyAlignment="0" applyProtection="0"/>
    <xf numFmtId="175" fontId="28" fillId="0" borderId="0" applyFill="0" applyBorder="0" applyAlignment="0" applyProtection="0"/>
    <xf numFmtId="182" fontId="28" fillId="0" borderId="0" applyFill="0" applyBorder="0" applyAlignment="0" applyProtection="0"/>
    <xf numFmtId="164" fontId="58" fillId="0" borderId="0" applyFont="0" applyFill="0" applyBorder="0" applyAlignment="0" applyProtection="0"/>
    <xf numFmtId="183" fontId="28" fillId="0" borderId="0" applyFill="0" applyBorder="0" applyAlignment="0" applyProtection="0"/>
    <xf numFmtId="165" fontId="5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84" fontId="28" fillId="0" borderId="0" applyFill="0" applyBorder="0" applyAlignment="0" applyProtection="0"/>
    <xf numFmtId="184" fontId="28" fillId="0" borderId="0" applyFill="0" applyBorder="0" applyAlignment="0" applyProtection="0"/>
    <xf numFmtId="0" fontId="28" fillId="0" borderId="0" applyFill="0" applyBorder="0" applyAlignment="0" applyProtection="0"/>
    <xf numFmtId="184" fontId="28" fillId="0" borderId="0" applyFill="0" applyBorder="0" applyAlignment="0" applyProtection="0"/>
    <xf numFmtId="165" fontId="58" fillId="0" borderId="0" applyFont="0" applyFill="0" applyBorder="0" applyAlignment="0" applyProtection="0"/>
    <xf numFmtId="186" fontId="28" fillId="0" borderId="0" applyFill="0" applyBorder="0" applyAlignment="0" applyProtection="0"/>
    <xf numFmtId="186" fontId="28" fillId="0" borderId="0" applyFill="0" applyBorder="0" applyAlignment="0" applyProtection="0"/>
    <xf numFmtId="186" fontId="28" fillId="0" borderId="0" applyFill="0" applyBorder="0" applyAlignment="0" applyProtection="0"/>
    <xf numFmtId="183" fontId="28" fillId="0" borderId="0" applyFill="0" applyBorder="0" applyAlignment="0" applyProtection="0"/>
    <xf numFmtId="185" fontId="28" fillId="0" borderId="0" applyFill="0" applyBorder="0" applyAlignment="0" applyProtection="0"/>
    <xf numFmtId="165" fontId="58" fillId="0" borderId="0" applyFont="0" applyFill="0" applyBorder="0" applyAlignment="0" applyProtection="0"/>
    <xf numFmtId="165" fontId="58" fillId="0" borderId="0" applyFont="0" applyFill="0" applyBorder="0" applyAlignment="0" applyProtection="0"/>
    <xf numFmtId="165" fontId="58" fillId="0" borderId="0" applyFont="0" applyFill="0" applyBorder="0" applyAlignment="0" applyProtection="0"/>
    <xf numFmtId="165" fontId="58" fillId="0" borderId="0" applyFont="0" applyFill="0" applyBorder="0" applyAlignment="0" applyProtection="0"/>
    <xf numFmtId="183" fontId="28" fillId="0" borderId="0" applyFill="0" applyBorder="0" applyAlignment="0" applyProtection="0"/>
    <xf numFmtId="43" fontId="28" fillId="0" borderId="0" applyFill="0" applyBorder="0" applyAlignment="0" applyProtection="0"/>
    <xf numFmtId="0" fontId="89" fillId="25" borderId="0" applyNumberFormat="0" applyBorder="0" applyAlignment="0" applyProtection="0"/>
    <xf numFmtId="0" fontId="89" fillId="25" borderId="0" applyNumberFormat="0" applyBorder="0" applyAlignment="0" applyProtection="0"/>
    <xf numFmtId="0" fontId="89" fillId="25" borderId="0" applyNumberFormat="0" applyBorder="0" applyAlignment="0" applyProtection="0"/>
    <xf numFmtId="0" fontId="143" fillId="0" borderId="0"/>
    <xf numFmtId="0" fontId="58" fillId="0" borderId="0"/>
    <xf numFmtId="0" fontId="28" fillId="0" borderId="0"/>
    <xf numFmtId="0" fontId="143" fillId="0" borderId="0"/>
    <xf numFmtId="0" fontId="28" fillId="0" borderId="0"/>
    <xf numFmtId="0" fontId="58" fillId="0" borderId="0"/>
    <xf numFmtId="0" fontId="143" fillId="0" borderId="0"/>
    <xf numFmtId="0" fontId="28" fillId="0" borderId="0"/>
    <xf numFmtId="0" fontId="28" fillId="0" borderId="0"/>
    <xf numFmtId="0" fontId="2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43" fillId="0" borderId="0"/>
    <xf numFmtId="0" fontId="28" fillId="0" borderId="0"/>
    <xf numFmtId="0" fontId="28" fillId="0" borderId="0"/>
    <xf numFmtId="0" fontId="58" fillId="0" borderId="0"/>
    <xf numFmtId="165" fontId="28" fillId="0" borderId="0" applyFont="0" applyFill="0" applyBorder="0" applyAlignment="0" applyProtection="0"/>
    <xf numFmtId="0" fontId="58" fillId="0" borderId="0"/>
    <xf numFmtId="0" fontId="28" fillId="0" borderId="0"/>
    <xf numFmtId="0" fontId="28" fillId="0" borderId="0"/>
    <xf numFmtId="0" fontId="28" fillId="0" borderId="0"/>
    <xf numFmtId="0" fontId="58" fillId="0" borderId="0"/>
    <xf numFmtId="0" fontId="28" fillId="27" borderId="61" applyNumberFormat="0" applyFont="0" applyAlignment="0" applyProtection="0"/>
    <xf numFmtId="0" fontId="58" fillId="27" borderId="61" applyNumberFormat="0" applyFont="0" applyAlignment="0" applyProtection="0"/>
    <xf numFmtId="0" fontId="58" fillId="27" borderId="61" applyNumberFormat="0" applyFont="0" applyAlignment="0" applyProtection="0"/>
    <xf numFmtId="0" fontId="58" fillId="27" borderId="61" applyNumberFormat="0" applyFont="0" applyAlignment="0" applyProtection="0"/>
    <xf numFmtId="0" fontId="91" fillId="24" borderId="89" applyNumberFormat="0" applyAlignment="0" applyProtection="0"/>
    <xf numFmtId="0" fontId="91" fillId="24" borderId="89" applyNumberFormat="0" applyAlignment="0" applyProtection="0"/>
    <xf numFmtId="0" fontId="91" fillId="24" borderId="89" applyNumberFormat="0" applyAlignment="0" applyProtection="0"/>
    <xf numFmtId="9" fontId="58" fillId="0" borderId="0" applyFont="0" applyFill="0" applyBorder="0" applyAlignment="0" applyProtection="0"/>
    <xf numFmtId="9" fontId="28" fillId="0" borderId="0" applyFont="0" applyFill="0" applyBorder="0" applyAlignment="0" applyProtection="0"/>
    <xf numFmtId="187" fontId="101" fillId="0" borderId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165" fontId="28" fillId="0" borderId="0" applyFon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</cellStyleXfs>
  <cellXfs count="995">
    <xf numFmtId="0" fontId="0" fillId="0" borderId="0" xfId="0"/>
    <xf numFmtId="1" fontId="29" fillId="0" borderId="0" xfId="0" applyNumberFormat="1" applyFont="1" applyAlignment="1">
      <alignment horizontal="center"/>
    </xf>
    <xf numFmtId="0" fontId="31" fillId="0" borderId="10" xfId="0" applyFont="1" applyBorder="1" applyAlignment="1">
      <alignment horizontal="center" vertical="top" wrapText="1"/>
    </xf>
    <xf numFmtId="0" fontId="31" fillId="0" borderId="11" xfId="0" applyFont="1" applyBorder="1" applyAlignment="1">
      <alignment horizontal="center" vertical="top" wrapText="1"/>
    </xf>
    <xf numFmtId="0" fontId="31" fillId="0" borderId="12" xfId="0" applyFont="1" applyBorder="1" applyAlignment="1">
      <alignment vertical="top" wrapText="1"/>
    </xf>
    <xf numFmtId="0" fontId="31" fillId="0" borderId="13" xfId="0" applyFont="1" applyBorder="1" applyAlignment="1">
      <alignment horizontal="right" vertical="top" wrapText="1"/>
    </xf>
    <xf numFmtId="0" fontId="0" fillId="0" borderId="14" xfId="0" applyBorder="1" applyAlignment="1">
      <alignment vertical="top" wrapText="1"/>
    </xf>
    <xf numFmtId="0" fontId="31" fillId="0" borderId="15" xfId="0" applyFont="1" applyBorder="1" applyAlignment="1">
      <alignment horizontal="center" vertical="top" wrapText="1"/>
    </xf>
    <xf numFmtId="0" fontId="31" fillId="0" borderId="10" xfId="0" applyFont="1" applyBorder="1" applyAlignment="1">
      <alignment horizontal="right" vertical="top" wrapText="1"/>
    </xf>
    <xf numFmtId="0" fontId="0" fillId="0" borderId="11" xfId="0" applyBorder="1" applyAlignment="1">
      <alignment vertical="top" wrapText="1"/>
    </xf>
    <xf numFmtId="0" fontId="31" fillId="0" borderId="16" xfId="0" applyFont="1" applyBorder="1" applyAlignment="1">
      <alignment horizontal="center" vertical="top" wrapText="1"/>
    </xf>
    <xf numFmtId="0" fontId="31" fillId="0" borderId="17" xfId="0" applyFont="1" applyBorder="1" applyAlignment="1">
      <alignment horizontal="right" vertical="top" wrapText="1"/>
    </xf>
    <xf numFmtId="0" fontId="35" fillId="0" borderId="0" xfId="0" applyFont="1" applyAlignment="1">
      <alignment horizontal="left" indent="3"/>
    </xf>
    <xf numFmtId="0" fontId="0" fillId="0" borderId="18" xfId="0" applyBorder="1" applyAlignment="1">
      <alignment vertical="top" wrapText="1"/>
    </xf>
    <xf numFmtId="3" fontId="31" fillId="0" borderId="10" xfId="0" applyNumberFormat="1" applyFont="1" applyBorder="1" applyAlignment="1">
      <alignment horizontal="right" vertical="top" wrapText="1"/>
    </xf>
    <xf numFmtId="0" fontId="32" fillId="0" borderId="0" xfId="0" applyFont="1" applyAlignment="1">
      <alignment horizontal="left" indent="3"/>
    </xf>
    <xf numFmtId="0" fontId="38" fillId="0" borderId="0" xfId="0" applyFont="1"/>
    <xf numFmtId="0" fontId="39" fillId="0" borderId="0" xfId="0" applyFont="1" applyAlignment="1">
      <alignment horizontal="right"/>
    </xf>
    <xf numFmtId="0" fontId="38" fillId="0" borderId="0" xfId="0" applyFont="1" applyAlignment="1">
      <alignment horizontal="right"/>
    </xf>
    <xf numFmtId="172" fontId="38" fillId="0" borderId="0" xfId="0" applyNumberFormat="1" applyFont="1"/>
    <xf numFmtId="0" fontId="38" fillId="0" borderId="0" xfId="0" applyFont="1" applyAlignment="1">
      <alignment horizontal="right" vertical="center"/>
    </xf>
    <xf numFmtId="0" fontId="41" fillId="0" borderId="0" xfId="0" applyFont="1" applyAlignment="1">
      <alignment horizontal="centerContinuous" vertical="center"/>
    </xf>
    <xf numFmtId="0" fontId="37" fillId="0" borderId="0" xfId="0" applyFont="1" applyAlignment="1">
      <alignment horizontal="centerContinuous" vertical="center"/>
    </xf>
    <xf numFmtId="0" fontId="40" fillId="0" borderId="0" xfId="0" applyFont="1" applyAlignment="1">
      <alignment horizontal="centerContinuous" vertical="center"/>
    </xf>
    <xf numFmtId="0" fontId="38" fillId="0" borderId="0" xfId="0" applyFont="1" applyAlignment="1">
      <alignment horizontal="centerContinuous" vertical="center"/>
    </xf>
    <xf numFmtId="171" fontId="40" fillId="0" borderId="0" xfId="0" applyNumberFormat="1" applyFont="1" applyAlignment="1">
      <alignment horizontal="right"/>
    </xf>
    <xf numFmtId="0" fontId="31" fillId="0" borderId="0" xfId="0" applyFont="1" applyAlignment="1">
      <alignment horizontal="right" vertical="top" wrapText="1"/>
    </xf>
    <xf numFmtId="0" fontId="0" fillId="0" borderId="24" xfId="0" applyBorder="1" applyAlignment="1">
      <alignment vertical="top" wrapText="1"/>
    </xf>
    <xf numFmtId="3" fontId="31" fillId="0" borderId="0" xfId="0" applyNumberFormat="1" applyFont="1" applyAlignment="1">
      <alignment horizontal="right" vertical="top" wrapText="1"/>
    </xf>
    <xf numFmtId="2" fontId="30" fillId="0" borderId="0" xfId="0" applyNumberFormat="1" applyFont="1" applyAlignment="1">
      <alignment horizontal="right" vertical="top" wrapText="1"/>
    </xf>
    <xf numFmtId="3" fontId="31" fillId="0" borderId="17" xfId="0" applyNumberFormat="1" applyFont="1" applyBorder="1" applyAlignment="1">
      <alignment horizontal="right" vertical="top" wrapText="1"/>
    </xf>
    <xf numFmtId="2" fontId="30" fillId="0" borderId="0" xfId="0" applyNumberFormat="1" applyFont="1" applyAlignment="1">
      <alignment horizontal="right" vertical="center" wrapText="1"/>
    </xf>
    <xf numFmtId="167" fontId="34" fillId="0" borderId="0" xfId="22" applyNumberFormat="1" applyFont="1" applyAlignment="1">
      <alignment horizontal="right" vertical="center" wrapText="1"/>
    </xf>
    <xf numFmtId="0" fontId="43" fillId="0" borderId="0" xfId="0" applyFont="1"/>
    <xf numFmtId="0" fontId="0" fillId="0" borderId="18" xfId="0" applyBorder="1"/>
    <xf numFmtId="0" fontId="0" fillId="0" borderId="17" xfId="0" applyBorder="1"/>
    <xf numFmtId="0" fontId="0" fillId="0" borderId="24" xfId="0" applyBorder="1"/>
    <xf numFmtId="3" fontId="31" fillId="0" borderId="17" xfId="0" applyNumberFormat="1" applyFont="1" applyBorder="1" applyAlignment="1">
      <alignment vertical="top" wrapText="1"/>
    </xf>
    <xf numFmtId="3" fontId="31" fillId="0" borderId="0" xfId="0" applyNumberFormat="1" applyFont="1" applyAlignment="1">
      <alignment vertical="top" wrapText="1"/>
    </xf>
    <xf numFmtId="2" fontId="30" fillId="0" borderId="17" xfId="0" applyNumberFormat="1" applyFont="1" applyBorder="1" applyAlignment="1">
      <alignment horizontal="right" vertical="center" wrapText="1"/>
    </xf>
    <xf numFmtId="0" fontId="31" fillId="0" borderId="0" xfId="0" applyFont="1" applyAlignment="1">
      <alignment horizontal="center" vertical="top" wrapText="1"/>
    </xf>
    <xf numFmtId="0" fontId="0" fillId="0" borderId="13" xfId="0" applyBorder="1"/>
    <xf numFmtId="0" fontId="31" fillId="0" borderId="30" xfId="0" applyFont="1" applyBorder="1" applyAlignment="1">
      <alignment horizontal="center" vertical="top" wrapText="1"/>
    </xf>
    <xf numFmtId="3" fontId="31" fillId="0" borderId="30" xfId="0" applyNumberFormat="1" applyFont="1" applyBorder="1" applyAlignment="1">
      <alignment horizontal="right" vertical="top" wrapText="1"/>
    </xf>
    <xf numFmtId="0" fontId="0" fillId="0" borderId="30" xfId="0" applyBorder="1"/>
    <xf numFmtId="0" fontId="0" fillId="0" borderId="34" xfId="0" applyBorder="1" applyAlignment="1">
      <alignment vertical="top" wrapText="1"/>
    </xf>
    <xf numFmtId="0" fontId="59" fillId="0" borderId="0" xfId="14"/>
    <xf numFmtId="0" fontId="60" fillId="0" borderId="37" xfId="14" applyFont="1" applyBorder="1"/>
    <xf numFmtId="168" fontId="59" fillId="0" borderId="0" xfId="14" applyNumberFormat="1" applyAlignment="1">
      <alignment horizontal="center"/>
    </xf>
    <xf numFmtId="0" fontId="59" fillId="0" borderId="0" xfId="14" applyAlignment="1">
      <alignment horizontal="right"/>
    </xf>
    <xf numFmtId="0" fontId="59" fillId="0" borderId="5" xfId="14" applyBorder="1" applyAlignment="1">
      <alignment horizontal="right" indent="2"/>
    </xf>
    <xf numFmtId="172" fontId="42" fillId="0" borderId="0" xfId="0" applyNumberFormat="1" applyFont="1" applyAlignment="1">
      <alignment horizontal="center"/>
    </xf>
    <xf numFmtId="0" fontId="36" fillId="0" borderId="0" xfId="0" applyFont="1"/>
    <xf numFmtId="0" fontId="42" fillId="0" borderId="0" xfId="0" applyFont="1"/>
    <xf numFmtId="0" fontId="46" fillId="0" borderId="0" xfId="0" applyFont="1"/>
    <xf numFmtId="0" fontId="47" fillId="0" borderId="0" xfId="0" applyFont="1" applyAlignment="1">
      <alignment horizontal="left" indent="1"/>
    </xf>
    <xf numFmtId="0" fontId="48" fillId="0" borderId="12" xfId="0" applyFont="1" applyBorder="1"/>
    <xf numFmtId="0" fontId="31" fillId="0" borderId="30" xfId="0" applyFont="1" applyBorder="1" applyAlignment="1">
      <alignment horizontal="right" vertical="top" wrapText="1"/>
    </xf>
    <xf numFmtId="0" fontId="34" fillId="0" borderId="10" xfId="0" applyFont="1" applyBorder="1" applyAlignment="1">
      <alignment vertical="top" wrapText="1"/>
    </xf>
    <xf numFmtId="0" fontId="29" fillId="0" borderId="0" xfId="0" applyFont="1" applyAlignment="1">
      <alignment vertical="top" wrapText="1"/>
    </xf>
    <xf numFmtId="0" fontId="29" fillId="0" borderId="17" xfId="0" applyFont="1" applyBorder="1" applyAlignment="1">
      <alignment vertical="top" wrapText="1"/>
    </xf>
    <xf numFmtId="0" fontId="59" fillId="0" borderId="1" xfId="14" applyBorder="1"/>
    <xf numFmtId="168" fontId="59" fillId="0" borderId="1" xfId="14" applyNumberFormat="1" applyBorder="1" applyAlignment="1">
      <alignment horizontal="center"/>
    </xf>
    <xf numFmtId="168" fontId="59" fillId="0" borderId="24" xfId="14" applyNumberFormat="1" applyBorder="1" applyAlignment="1">
      <alignment horizontal="center"/>
    </xf>
    <xf numFmtId="168" fontId="59" fillId="0" borderId="25" xfId="14" applyNumberFormat="1" applyBorder="1" applyAlignment="1">
      <alignment horizontal="center"/>
    </xf>
    <xf numFmtId="0" fontId="60" fillId="0" borderId="9" xfId="14" applyFont="1" applyBorder="1"/>
    <xf numFmtId="2" fontId="30" fillId="0" borderId="13" xfId="0" applyNumberFormat="1" applyFont="1" applyBorder="1" applyAlignment="1">
      <alignment horizontal="right" vertical="center" wrapText="1"/>
    </xf>
    <xf numFmtId="3" fontId="30" fillId="0" borderId="10" xfId="0" applyNumberFormat="1" applyFont="1" applyBorder="1" applyAlignment="1">
      <alignment vertical="top" wrapText="1"/>
    </xf>
    <xf numFmtId="2" fontId="30" fillId="0" borderId="17" xfId="0" applyNumberFormat="1" applyFont="1" applyBorder="1" applyAlignment="1">
      <alignment vertical="top" wrapText="1"/>
    </xf>
    <xf numFmtId="2" fontId="30" fillId="0" borderId="0" xfId="0" applyNumberFormat="1" applyFont="1" applyAlignment="1">
      <alignment vertical="top" wrapText="1"/>
    </xf>
    <xf numFmtId="3" fontId="30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right" vertical="center"/>
    </xf>
    <xf numFmtId="3" fontId="30" fillId="0" borderId="0" xfId="0" applyNumberFormat="1" applyFont="1" applyAlignment="1">
      <alignment vertical="top" wrapText="1"/>
    </xf>
    <xf numFmtId="3" fontId="30" fillId="0" borderId="0" xfId="0" applyNumberFormat="1" applyFont="1" applyAlignment="1">
      <alignment horizontal="right" vertical="center" wrapText="1"/>
    </xf>
    <xf numFmtId="3" fontId="31" fillId="0" borderId="13" xfId="0" applyNumberFormat="1" applyFont="1" applyBorder="1" applyAlignment="1">
      <alignment vertical="top" wrapText="1"/>
    </xf>
    <xf numFmtId="3" fontId="30" fillId="0" borderId="30" xfId="0" applyNumberFormat="1" applyFont="1" applyBorder="1" applyAlignment="1">
      <alignment vertical="top" wrapText="1"/>
    </xf>
    <xf numFmtId="2" fontId="30" fillId="0" borderId="13" xfId="0" applyNumberFormat="1" applyFont="1" applyBorder="1" applyAlignment="1">
      <alignment vertical="top" wrapText="1"/>
    </xf>
    <xf numFmtId="3" fontId="30" fillId="0" borderId="30" xfId="0" applyNumberFormat="1" applyFont="1" applyBorder="1" applyAlignment="1">
      <alignment horizontal="right" vertical="center" wrapText="1"/>
    </xf>
    <xf numFmtId="167" fontId="34" fillId="0" borderId="30" xfId="22" applyNumberFormat="1" applyFont="1" applyBorder="1" applyAlignment="1">
      <alignment horizontal="right" vertical="center" wrapText="1"/>
    </xf>
    <xf numFmtId="167" fontId="34" fillId="0" borderId="13" xfId="22" applyNumberFormat="1" applyFont="1" applyBorder="1" applyAlignment="1">
      <alignment horizontal="right" vertical="center" wrapText="1"/>
    </xf>
    <xf numFmtId="167" fontId="34" fillId="0" borderId="10" xfId="22" applyNumberFormat="1" applyFont="1" applyBorder="1" applyAlignment="1">
      <alignment horizontal="right" vertical="center" wrapText="1"/>
    </xf>
    <xf numFmtId="0" fontId="30" fillId="0" borderId="34" xfId="0" applyFont="1" applyBorder="1" applyAlignment="1">
      <alignment horizontal="center" vertical="top" wrapText="1"/>
    </xf>
    <xf numFmtId="0" fontId="30" fillId="0" borderId="14" xfId="0" applyFont="1" applyBorder="1" applyAlignment="1">
      <alignment horizontal="center" vertical="top" wrapText="1"/>
    </xf>
    <xf numFmtId="0" fontId="0" fillId="0" borderId="34" xfId="0" applyBorder="1"/>
    <xf numFmtId="0" fontId="31" fillId="0" borderId="17" xfId="0" applyFont="1" applyBorder="1" applyAlignment="1">
      <alignment vertical="top" wrapText="1"/>
    </xf>
    <xf numFmtId="0" fontId="31" fillId="0" borderId="0" xfId="0" applyFont="1" applyAlignment="1">
      <alignment vertical="top" wrapText="1"/>
    </xf>
    <xf numFmtId="0" fontId="31" fillId="0" borderId="13" xfId="0" applyFont="1" applyBorder="1" applyAlignment="1">
      <alignment vertical="top" wrapText="1"/>
    </xf>
    <xf numFmtId="0" fontId="53" fillId="0" borderId="0" xfId="0" applyFont="1" applyAlignment="1">
      <alignment horizontal="left" indent="1"/>
    </xf>
    <xf numFmtId="168" fontId="59" fillId="0" borderId="30" xfId="14" applyNumberFormat="1" applyBorder="1" applyAlignment="1">
      <alignment horizontal="center"/>
    </xf>
    <xf numFmtId="0" fontId="59" fillId="0" borderId="37" xfId="14" applyBorder="1" applyAlignment="1">
      <alignment horizontal="left" indent="2"/>
    </xf>
    <xf numFmtId="168" fontId="59" fillId="0" borderId="0" xfId="14" applyNumberFormat="1"/>
    <xf numFmtId="0" fontId="59" fillId="0" borderId="10" xfId="14" applyBorder="1"/>
    <xf numFmtId="168" fontId="59" fillId="0" borderId="20" xfId="14" applyNumberFormat="1" applyBorder="1" applyAlignment="1">
      <alignment horizontal="center"/>
    </xf>
    <xf numFmtId="168" fontId="59" fillId="0" borderId="11" xfId="14" applyNumberFormat="1" applyBorder="1" applyAlignment="1">
      <alignment horizontal="center"/>
    </xf>
    <xf numFmtId="3" fontId="31" fillId="0" borderId="30" xfId="0" applyNumberFormat="1" applyFont="1" applyBorder="1" applyAlignment="1">
      <alignment vertical="top" wrapText="1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50" fillId="0" borderId="0" xfId="0" applyFont="1" applyAlignment="1">
      <alignment horizontal="center" vertical="center"/>
    </xf>
    <xf numFmtId="0" fontId="0" fillId="0" borderId="17" xfId="0" applyBorder="1" applyAlignment="1">
      <alignment horizontal="right" vertical="center"/>
    </xf>
    <xf numFmtId="168" fontId="59" fillId="0" borderId="17" xfId="14" applyNumberFormat="1" applyBorder="1" applyAlignment="1">
      <alignment horizontal="center"/>
    </xf>
    <xf numFmtId="168" fontId="59" fillId="0" borderId="18" xfId="14" applyNumberFormat="1" applyBorder="1" applyAlignment="1">
      <alignment horizontal="center"/>
    </xf>
    <xf numFmtId="0" fontId="59" fillId="0" borderId="12" xfId="14" applyBorder="1"/>
    <xf numFmtId="0" fontId="59" fillId="0" borderId="27" xfId="14" applyBorder="1"/>
    <xf numFmtId="0" fontId="59" fillId="0" borderId="15" xfId="14" applyBorder="1"/>
    <xf numFmtId="0" fontId="49" fillId="0" borderId="36" xfId="0" applyFont="1" applyBorder="1"/>
    <xf numFmtId="0" fontId="49" fillId="0" borderId="27" xfId="0" applyFont="1" applyBorder="1"/>
    <xf numFmtId="0" fontId="49" fillId="0" borderId="26" xfId="0" applyFont="1" applyBorder="1"/>
    <xf numFmtId="0" fontId="59" fillId="0" borderId="1" xfId="3" applyNumberFormat="1" applyFont="1" applyBorder="1" applyAlignment="1">
      <alignment horizontal="center"/>
    </xf>
    <xf numFmtId="9" fontId="59" fillId="0" borderId="0" xfId="22" applyFont="1"/>
    <xf numFmtId="167" fontId="59" fillId="0" borderId="0" xfId="22" applyNumberFormat="1" applyFont="1"/>
    <xf numFmtId="0" fontId="59" fillId="0" borderId="5" xfId="14" applyBorder="1"/>
    <xf numFmtId="0" fontId="60" fillId="0" borderId="21" xfId="14" applyFont="1" applyBorder="1" applyAlignment="1">
      <alignment horizontal="center" vertical="center" wrapText="1"/>
    </xf>
    <xf numFmtId="0" fontId="60" fillId="0" borderId="5" xfId="14" applyFont="1" applyBorder="1" applyAlignment="1">
      <alignment horizontal="center" vertical="center" wrapText="1"/>
    </xf>
    <xf numFmtId="0" fontId="25" fillId="0" borderId="37" xfId="14" applyFont="1" applyBorder="1"/>
    <xf numFmtId="167" fontId="59" fillId="0" borderId="10" xfId="22" applyNumberFormat="1" applyFont="1" applyBorder="1" applyAlignment="1">
      <alignment horizontal="center"/>
    </xf>
    <xf numFmtId="167" fontId="59" fillId="0" borderId="1" xfId="22" applyNumberFormat="1" applyFont="1" applyBorder="1" applyAlignment="1">
      <alignment horizontal="center"/>
    </xf>
    <xf numFmtId="167" fontId="59" fillId="0" borderId="0" xfId="22" applyNumberFormat="1" applyFont="1" applyAlignment="1">
      <alignment horizontal="center"/>
    </xf>
    <xf numFmtId="167" fontId="60" fillId="5" borderId="10" xfId="22" applyNumberFormat="1" applyFont="1" applyFill="1" applyBorder="1" applyAlignment="1">
      <alignment horizontal="center"/>
    </xf>
    <xf numFmtId="167" fontId="60" fillId="5" borderId="1" xfId="22" applyNumberFormat="1" applyFont="1" applyFill="1" applyBorder="1" applyAlignment="1">
      <alignment horizontal="center"/>
    </xf>
    <xf numFmtId="167" fontId="60" fillId="5" borderId="0" xfId="22" applyNumberFormat="1" applyFont="1" applyFill="1" applyAlignment="1">
      <alignment horizontal="center"/>
    </xf>
    <xf numFmtId="0" fontId="64" fillId="5" borderId="37" xfId="14" applyFont="1" applyFill="1" applyBorder="1" applyAlignment="1">
      <alignment vertical="center"/>
    </xf>
    <xf numFmtId="167" fontId="59" fillId="0" borderId="20" xfId="22" applyNumberFormat="1" applyFont="1" applyBorder="1" applyAlignment="1">
      <alignment horizontal="center"/>
    </xf>
    <xf numFmtId="167" fontId="59" fillId="0" borderId="30" xfId="22" applyNumberFormat="1" applyFont="1" applyBorder="1" applyAlignment="1">
      <alignment horizontal="center"/>
    </xf>
    <xf numFmtId="0" fontId="25" fillId="0" borderId="0" xfId="14" applyFont="1"/>
    <xf numFmtId="0" fontId="59" fillId="0" borderId="28" xfId="14" applyBorder="1"/>
    <xf numFmtId="167" fontId="59" fillId="0" borderId="22" xfId="22" applyNumberFormat="1" applyFont="1" applyBorder="1" applyAlignment="1">
      <alignment horizontal="center"/>
    </xf>
    <xf numFmtId="167" fontId="60" fillId="5" borderId="22" xfId="22" applyNumberFormat="1" applyFont="1" applyFill="1" applyBorder="1" applyAlignment="1">
      <alignment horizontal="center"/>
    </xf>
    <xf numFmtId="168" fontId="59" fillId="0" borderId="22" xfId="14" applyNumberFormat="1" applyBorder="1" applyAlignment="1">
      <alignment horizontal="center"/>
    </xf>
    <xf numFmtId="168" fontId="59" fillId="0" borderId="23" xfId="14" applyNumberFormat="1" applyBorder="1" applyAlignment="1">
      <alignment horizontal="center"/>
    </xf>
    <xf numFmtId="0" fontId="63" fillId="3" borderId="0" xfId="14" applyFont="1" applyFill="1" applyAlignment="1">
      <alignment horizontal="center" vertical="center"/>
    </xf>
    <xf numFmtId="0" fontId="60" fillId="0" borderId="0" xfId="14" applyFont="1" applyAlignment="1">
      <alignment horizontal="center" vertical="center" wrapText="1"/>
    </xf>
    <xf numFmtId="0" fontId="24" fillId="0" borderId="37" xfId="14" applyFont="1" applyBorder="1"/>
    <xf numFmtId="0" fontId="63" fillId="0" borderId="0" xfId="14" applyFont="1" applyAlignment="1">
      <alignment horizontal="center" vertical="center"/>
    </xf>
    <xf numFmtId="0" fontId="62" fillId="0" borderId="12" xfId="14" applyFont="1" applyBorder="1" applyAlignment="1">
      <alignment horizontal="center" vertical="center"/>
    </xf>
    <xf numFmtId="0" fontId="24" fillId="0" borderId="37" xfId="14" applyFont="1" applyBorder="1" applyAlignment="1">
      <alignment horizontal="left" indent="2"/>
    </xf>
    <xf numFmtId="0" fontId="24" fillId="0" borderId="0" xfId="14" applyFont="1"/>
    <xf numFmtId="0" fontId="23" fillId="0" borderId="37" xfId="14" applyFont="1" applyBorder="1" applyAlignment="1">
      <alignment horizontal="left" indent="2"/>
    </xf>
    <xf numFmtId="0" fontId="59" fillId="0" borderId="22" xfId="14" applyBorder="1"/>
    <xf numFmtId="0" fontId="22" fillId="0" borderId="37" xfId="14" applyFont="1" applyBorder="1" applyAlignment="1">
      <alignment horizontal="left" indent="2"/>
    </xf>
    <xf numFmtId="169" fontId="69" fillId="0" borderId="56" xfId="0" applyNumberFormat="1" applyFont="1" applyBorder="1" applyAlignment="1">
      <alignment horizontal="center"/>
    </xf>
    <xf numFmtId="169" fontId="69" fillId="0" borderId="57" xfId="0" applyNumberFormat="1" applyFont="1" applyBorder="1" applyAlignment="1">
      <alignment horizontal="center"/>
    </xf>
    <xf numFmtId="169" fontId="69" fillId="0" borderId="58" xfId="0" applyNumberFormat="1" applyFont="1" applyBorder="1" applyAlignment="1">
      <alignment horizontal="center"/>
    </xf>
    <xf numFmtId="170" fontId="70" fillId="0" borderId="1" xfId="0" applyNumberFormat="1" applyFont="1" applyBorder="1" applyAlignment="1">
      <alignment horizontal="center" vertical="center"/>
    </xf>
    <xf numFmtId="170" fontId="70" fillId="0" borderId="20" xfId="0" applyNumberFormat="1" applyFont="1" applyBorder="1" applyAlignment="1">
      <alignment horizontal="center" vertical="center"/>
    </xf>
    <xf numFmtId="170" fontId="70" fillId="0" borderId="22" xfId="0" applyNumberFormat="1" applyFont="1" applyBorder="1" applyAlignment="1">
      <alignment horizontal="center" vertical="center"/>
    </xf>
    <xf numFmtId="169" fontId="59" fillId="0" borderId="0" xfId="14" applyNumberFormat="1" applyAlignment="1">
      <alignment horizontal="right"/>
    </xf>
    <xf numFmtId="0" fontId="43" fillId="0" borderId="13" xfId="0" applyFont="1" applyBorder="1" applyAlignment="1">
      <alignment horizontal="center" vertical="center" wrapText="1"/>
    </xf>
    <xf numFmtId="167" fontId="73" fillId="0" borderId="0" xfId="22" applyNumberFormat="1" applyFont="1" applyAlignment="1">
      <alignment horizontal="center"/>
    </xf>
    <xf numFmtId="0" fontId="59" fillId="0" borderId="37" xfId="14" applyBorder="1" applyAlignment="1">
      <alignment vertical="center"/>
    </xf>
    <xf numFmtId="0" fontId="21" fillId="0" borderId="0" xfId="14" applyFont="1"/>
    <xf numFmtId="0" fontId="20" fillId="0" borderId="37" xfId="14" applyFont="1" applyBorder="1" applyAlignment="1">
      <alignment horizontal="left" indent="2"/>
    </xf>
    <xf numFmtId="0" fontId="19" fillId="0" borderId="37" xfId="14" applyFont="1" applyBorder="1" applyAlignment="1">
      <alignment horizontal="left" indent="2"/>
    </xf>
    <xf numFmtId="3" fontId="52" fillId="0" borderId="1" xfId="0" applyNumberFormat="1" applyFont="1" applyBorder="1" applyAlignment="1">
      <alignment horizontal="center" vertical="center"/>
    </xf>
    <xf numFmtId="3" fontId="52" fillId="0" borderId="0" xfId="0" applyNumberFormat="1" applyFont="1" applyAlignment="1">
      <alignment horizontal="center" vertical="center"/>
    </xf>
    <xf numFmtId="3" fontId="52" fillId="0" borderId="1" xfId="0" applyNumberFormat="1" applyFont="1" applyBorder="1" applyAlignment="1">
      <alignment horizontal="center"/>
    </xf>
    <xf numFmtId="3" fontId="52" fillId="0" borderId="0" xfId="0" applyNumberFormat="1" applyFont="1" applyAlignment="1">
      <alignment horizontal="center"/>
    </xf>
    <xf numFmtId="0" fontId="56" fillId="0" borderId="10" xfId="0" applyFont="1" applyBorder="1"/>
    <xf numFmtId="0" fontId="75" fillId="0" borderId="10" xfId="0" applyFont="1" applyBorder="1" applyAlignment="1">
      <alignment horizontal="left" vertical="center" indent="1"/>
    </xf>
    <xf numFmtId="0" fontId="76" fillId="0" borderId="10" xfId="0" applyFont="1" applyBorder="1" applyAlignment="1">
      <alignment horizontal="left" vertical="center" indent="8"/>
    </xf>
    <xf numFmtId="0" fontId="76" fillId="0" borderId="10" xfId="0" applyFont="1" applyBorder="1" applyAlignment="1">
      <alignment horizontal="left" vertical="center" indent="1"/>
    </xf>
    <xf numFmtId="0" fontId="76" fillId="0" borderId="10" xfId="0" applyFont="1" applyBorder="1" applyAlignment="1">
      <alignment horizontal="left" vertical="center" indent="7"/>
    </xf>
    <xf numFmtId="0" fontId="77" fillId="0" borderId="10" xfId="0" applyFont="1" applyBorder="1" applyAlignment="1">
      <alignment horizontal="left" vertical="center" indent="1"/>
    </xf>
    <xf numFmtId="0" fontId="76" fillId="0" borderId="11" xfId="0" applyFont="1" applyBorder="1" applyAlignment="1">
      <alignment horizontal="left" vertical="center" indent="7"/>
    </xf>
    <xf numFmtId="0" fontId="78" fillId="0" borderId="10" xfId="0" applyFont="1" applyBorder="1" applyAlignment="1">
      <alignment horizontal="center" vertical="center"/>
    </xf>
    <xf numFmtId="0" fontId="78" fillId="0" borderId="1" xfId="0" applyFont="1" applyBorder="1" applyAlignment="1">
      <alignment horizontal="center" vertical="center"/>
    </xf>
    <xf numFmtId="0" fontId="78" fillId="0" borderId="0" xfId="0" applyFont="1" applyAlignment="1">
      <alignment horizontal="center" vertical="center"/>
    </xf>
    <xf numFmtId="171" fontId="79" fillId="0" borderId="27" xfId="0" applyNumberFormat="1" applyFont="1" applyBorder="1" applyAlignment="1">
      <alignment horizontal="center" vertical="center"/>
    </xf>
    <xf numFmtId="170" fontId="70" fillId="0" borderId="59" xfId="0" applyNumberFormat="1" applyFont="1" applyBorder="1" applyAlignment="1">
      <alignment horizontal="center" vertical="center"/>
    </xf>
    <xf numFmtId="170" fontId="59" fillId="0" borderId="10" xfId="14" applyNumberFormat="1" applyBorder="1" applyAlignment="1">
      <alignment horizontal="center"/>
    </xf>
    <xf numFmtId="170" fontId="59" fillId="0" borderId="1" xfId="14" applyNumberFormat="1" applyBorder="1" applyAlignment="1">
      <alignment horizontal="center"/>
    </xf>
    <xf numFmtId="170" fontId="59" fillId="0" borderId="0" xfId="14" applyNumberFormat="1" applyAlignment="1">
      <alignment horizontal="center"/>
    </xf>
    <xf numFmtId="170" fontId="59" fillId="0" borderId="17" xfId="14" applyNumberFormat="1" applyBorder="1" applyAlignment="1">
      <alignment horizontal="center"/>
    </xf>
    <xf numFmtId="170" fontId="70" fillId="0" borderId="10" xfId="0" applyNumberFormat="1" applyFont="1" applyBorder="1" applyAlignment="1">
      <alignment horizontal="center" vertical="center"/>
    </xf>
    <xf numFmtId="0" fontId="59" fillId="0" borderId="0" xfId="14" applyAlignment="1">
      <alignment vertical="center"/>
    </xf>
    <xf numFmtId="0" fontId="59" fillId="0" borderId="19" xfId="14" applyBorder="1" applyAlignment="1">
      <alignment horizontal="center"/>
    </xf>
    <xf numFmtId="0" fontId="59" fillId="0" borderId="10" xfId="14" applyBorder="1" applyAlignment="1">
      <alignment horizontal="center"/>
    </xf>
    <xf numFmtId="0" fontId="59" fillId="0" borderId="1" xfId="14" applyBorder="1" applyAlignment="1">
      <alignment horizontal="center"/>
    </xf>
    <xf numFmtId="173" fontId="59" fillId="0" borderId="30" xfId="14" applyNumberFormat="1" applyBorder="1" applyAlignment="1">
      <alignment horizontal="center"/>
    </xf>
    <xf numFmtId="0" fontId="59" fillId="0" borderId="17" xfId="14" applyBorder="1" applyAlignment="1">
      <alignment horizontal="center"/>
    </xf>
    <xf numFmtId="170" fontId="70" fillId="0" borderId="28" xfId="0" applyNumberFormat="1" applyFont="1" applyBorder="1" applyAlignment="1">
      <alignment horizontal="center" vertical="center"/>
    </xf>
    <xf numFmtId="0" fontId="60" fillId="0" borderId="9" xfId="14" applyFont="1" applyBorder="1" applyAlignment="1">
      <alignment vertical="center"/>
    </xf>
    <xf numFmtId="0" fontId="60" fillId="0" borderId="37" xfId="14" applyFont="1" applyBorder="1" applyAlignment="1">
      <alignment vertical="center"/>
    </xf>
    <xf numFmtId="0" fontId="27" fillId="0" borderId="37" xfId="14" applyFont="1" applyBorder="1" applyAlignment="1">
      <alignment vertical="center"/>
    </xf>
    <xf numFmtId="0" fontId="59" fillId="0" borderId="37" xfId="14" applyBorder="1" applyAlignment="1">
      <alignment horizontal="left" vertical="center" indent="2"/>
    </xf>
    <xf numFmtId="0" fontId="59" fillId="0" borderId="37" xfId="14" applyBorder="1" applyAlignment="1">
      <alignment horizontal="left" vertical="center" wrapText="1" indent="2"/>
    </xf>
    <xf numFmtId="0" fontId="52" fillId="0" borderId="1" xfId="0" applyFont="1" applyBorder="1" applyAlignment="1">
      <alignment horizontal="center" vertical="center"/>
    </xf>
    <xf numFmtId="170" fontId="52" fillId="0" borderId="1" xfId="0" applyNumberFormat="1" applyFont="1" applyBorder="1" applyAlignment="1">
      <alignment horizontal="center" vertical="center"/>
    </xf>
    <xf numFmtId="3" fontId="52" fillId="0" borderId="30" xfId="0" applyNumberFormat="1" applyFont="1" applyBorder="1" applyAlignment="1">
      <alignment horizontal="center" vertical="center"/>
    </xf>
    <xf numFmtId="170" fontId="52" fillId="0" borderId="30" xfId="0" applyNumberFormat="1" applyFont="1" applyBorder="1" applyAlignment="1">
      <alignment horizontal="center" vertical="center"/>
    </xf>
    <xf numFmtId="0" fontId="56" fillId="0" borderId="30" xfId="0" applyFont="1" applyBorder="1"/>
    <xf numFmtId="0" fontId="56" fillId="0" borderId="1" xfId="0" applyFont="1" applyBorder="1"/>
    <xf numFmtId="10" fontId="52" fillId="0" borderId="1" xfId="22" applyNumberFormat="1" applyFont="1" applyBorder="1" applyAlignment="1">
      <alignment horizontal="center" vertical="center"/>
    </xf>
    <xf numFmtId="10" fontId="52" fillId="0" borderId="30" xfId="22" applyNumberFormat="1" applyFont="1" applyBorder="1" applyAlignment="1">
      <alignment horizontal="center" vertical="center"/>
    </xf>
    <xf numFmtId="170" fontId="52" fillId="0" borderId="0" xfId="0" applyNumberFormat="1" applyFont="1" applyAlignment="1">
      <alignment horizontal="center" vertical="center"/>
    </xf>
    <xf numFmtId="170" fontId="52" fillId="0" borderId="13" xfId="0" applyNumberFormat="1" applyFont="1" applyBorder="1" applyAlignment="1">
      <alignment horizontal="center" vertical="center"/>
    </xf>
    <xf numFmtId="0" fontId="56" fillId="0" borderId="0" xfId="0" applyFont="1"/>
    <xf numFmtId="4" fontId="52" fillId="0" borderId="1" xfId="0" applyNumberFormat="1" applyFont="1" applyBorder="1" applyAlignment="1">
      <alignment horizontal="center" vertical="center"/>
    </xf>
    <xf numFmtId="4" fontId="52" fillId="0" borderId="0" xfId="0" applyNumberFormat="1" applyFont="1" applyAlignment="1">
      <alignment horizontal="center" vertical="center"/>
    </xf>
    <xf numFmtId="170" fontId="56" fillId="0" borderId="1" xfId="0" applyNumberFormat="1" applyFont="1" applyBorder="1" applyAlignment="1">
      <alignment horizontal="center" vertical="center"/>
    </xf>
    <xf numFmtId="4" fontId="52" fillId="0" borderId="25" xfId="0" applyNumberFormat="1" applyFont="1" applyBorder="1" applyAlignment="1">
      <alignment horizontal="center" vertical="center"/>
    </xf>
    <xf numFmtId="4" fontId="52" fillId="0" borderId="24" xfId="0" applyNumberFormat="1" applyFont="1" applyBorder="1" applyAlignment="1">
      <alignment horizontal="center" vertical="center"/>
    </xf>
    <xf numFmtId="0" fontId="59" fillId="0" borderId="10" xfId="14" applyBorder="1" applyAlignment="1">
      <alignment horizontal="left" indent="2"/>
    </xf>
    <xf numFmtId="0" fontId="15" fillId="0" borderId="37" xfId="14" applyFont="1" applyBorder="1" applyAlignment="1">
      <alignment horizontal="left" vertical="center" indent="2"/>
    </xf>
    <xf numFmtId="0" fontId="15" fillId="0" borderId="37" xfId="14" applyFont="1" applyBorder="1" applyAlignment="1">
      <alignment horizontal="left" indent="2"/>
    </xf>
    <xf numFmtId="0" fontId="15" fillId="0" borderId="10" xfId="14" applyFont="1" applyBorder="1" applyAlignment="1">
      <alignment horizontal="left" indent="2"/>
    </xf>
    <xf numFmtId="0" fontId="15" fillId="0" borderId="37" xfId="14" applyFont="1" applyBorder="1" applyAlignment="1">
      <alignment horizontal="left" vertical="center" wrapText="1" indent="2"/>
    </xf>
    <xf numFmtId="167" fontId="70" fillId="0" borderId="20" xfId="22" applyNumberFormat="1" applyFont="1" applyBorder="1" applyAlignment="1">
      <alignment horizontal="center" vertical="center"/>
    </xf>
    <xf numFmtId="167" fontId="70" fillId="0" borderId="59" xfId="22" applyNumberFormat="1" applyFont="1" applyBorder="1" applyAlignment="1">
      <alignment horizontal="center" vertical="center"/>
    </xf>
    <xf numFmtId="167" fontId="70" fillId="0" borderId="22" xfId="22" applyNumberFormat="1" applyFont="1" applyBorder="1" applyAlignment="1">
      <alignment horizontal="center" vertical="center"/>
    </xf>
    <xf numFmtId="0" fontId="59" fillId="0" borderId="27" xfId="14" applyBorder="1" applyAlignment="1">
      <alignment horizontal="center"/>
    </xf>
    <xf numFmtId="177" fontId="31" fillId="0" borderId="13" xfId="0" applyNumberFormat="1" applyFont="1" applyBorder="1" applyAlignment="1">
      <alignment horizontal="right" vertical="top" wrapText="1"/>
    </xf>
    <xf numFmtId="177" fontId="31" fillId="0" borderId="0" xfId="0" applyNumberFormat="1" applyFont="1" applyAlignment="1">
      <alignment horizontal="right" vertical="top" wrapText="1"/>
    </xf>
    <xf numFmtId="177" fontId="31" fillId="0" borderId="17" xfId="0" applyNumberFormat="1" applyFont="1" applyBorder="1" applyAlignment="1">
      <alignment horizontal="right" vertical="top" wrapText="1"/>
    </xf>
    <xf numFmtId="0" fontId="43" fillId="0" borderId="0" xfId="0" applyFont="1" applyAlignment="1">
      <alignment horizontal="left"/>
    </xf>
    <xf numFmtId="0" fontId="43" fillId="0" borderId="0" xfId="0" applyFont="1" applyAlignment="1">
      <alignment horizontal="left" vertical="center"/>
    </xf>
    <xf numFmtId="0" fontId="43" fillId="0" borderId="0" xfId="0" applyFont="1" applyAlignment="1">
      <alignment horizontal="center" vertical="center"/>
    </xf>
    <xf numFmtId="180" fontId="43" fillId="0" borderId="0" xfId="3" applyNumberFormat="1" applyFont="1" applyBorder="1" applyAlignment="1">
      <alignment horizontal="center" vertical="center"/>
    </xf>
    <xf numFmtId="2" fontId="43" fillId="0" borderId="0" xfId="0" applyNumberFormat="1" applyFont="1" applyAlignment="1">
      <alignment horizontal="center" vertical="center"/>
    </xf>
    <xf numFmtId="9" fontId="43" fillId="0" borderId="0" xfId="22" applyFont="1" applyBorder="1" applyAlignment="1">
      <alignment horizontal="center" vertical="center"/>
    </xf>
    <xf numFmtId="0" fontId="43" fillId="0" borderId="0" xfId="0" applyFont="1" applyAlignment="1">
      <alignment horizontal="center" vertical="center" wrapText="1"/>
    </xf>
    <xf numFmtId="180" fontId="43" fillId="0" borderId="0" xfId="3" applyNumberFormat="1" applyFont="1" applyBorder="1" applyAlignment="1">
      <alignment horizontal="center" vertical="center" wrapText="1"/>
    </xf>
    <xf numFmtId="2" fontId="43" fillId="0" borderId="0" xfId="0" applyNumberFormat="1" applyFont="1" applyAlignment="1">
      <alignment horizontal="center" vertical="center" wrapText="1"/>
    </xf>
    <xf numFmtId="0" fontId="43" fillId="0" borderId="0" xfId="0" applyFont="1" applyAlignment="1">
      <alignment wrapText="1"/>
    </xf>
    <xf numFmtId="180" fontId="43" fillId="0" borderId="91" xfId="3" applyNumberFormat="1" applyFont="1" applyBorder="1" applyAlignment="1">
      <alignment horizontal="center" vertical="center"/>
    </xf>
    <xf numFmtId="2" fontId="43" fillId="0" borderId="91" xfId="3" applyNumberFormat="1" applyFont="1" applyBorder="1" applyAlignment="1">
      <alignment horizontal="center" vertical="center"/>
    </xf>
    <xf numFmtId="0" fontId="43" fillId="0" borderId="0" xfId="0" applyFont="1" applyAlignment="1">
      <alignment vertical="center"/>
    </xf>
    <xf numFmtId="167" fontId="43" fillId="0" borderId="0" xfId="22" applyNumberFormat="1" applyFont="1" applyFill="1" applyAlignment="1">
      <alignment horizontal="center" vertical="center"/>
    </xf>
    <xf numFmtId="167" fontId="43" fillId="0" borderId="0" xfId="22" applyNumberFormat="1" applyFont="1" applyAlignment="1">
      <alignment horizontal="center" vertical="center"/>
    </xf>
    <xf numFmtId="167" fontId="43" fillId="0" borderId="91" xfId="22" applyNumberFormat="1" applyFont="1" applyBorder="1" applyAlignment="1">
      <alignment horizontal="center" vertical="center"/>
    </xf>
    <xf numFmtId="0" fontId="71" fillId="0" borderId="0" xfId="0" applyFont="1"/>
    <xf numFmtId="0" fontId="74" fillId="0" borderId="0" xfId="0" applyFont="1"/>
    <xf numFmtId="0" fontId="74" fillId="0" borderId="0" xfId="0" applyFont="1" applyAlignment="1">
      <alignment horizontal="center" vertical="center" wrapText="1"/>
    </xf>
    <xf numFmtId="181" fontId="71" fillId="0" borderId="13" xfId="3" applyNumberFormat="1" applyFont="1" applyBorder="1"/>
    <xf numFmtId="181" fontId="71" fillId="0" borderId="0" xfId="3" applyNumberFormat="1" applyFont="1" applyBorder="1"/>
    <xf numFmtId="181" fontId="71" fillId="0" borderId="76" xfId="3" applyNumberFormat="1" applyFont="1" applyBorder="1"/>
    <xf numFmtId="181" fontId="71" fillId="0" borderId="32" xfId="3" applyNumberFormat="1" applyFont="1" applyBorder="1"/>
    <xf numFmtId="0" fontId="71" fillId="0" borderId="0" xfId="0" applyFont="1" applyAlignment="1">
      <alignment horizontal="center"/>
    </xf>
    <xf numFmtId="181" fontId="71" fillId="0" borderId="0" xfId="3" applyNumberFormat="1" applyFont="1"/>
    <xf numFmtId="181" fontId="71" fillId="0" borderId="4" xfId="3" applyNumberFormat="1" applyFont="1" applyBorder="1"/>
    <xf numFmtId="0" fontId="71" fillId="0" borderId="97" xfId="0" applyFont="1" applyBorder="1"/>
    <xf numFmtId="168" fontId="71" fillId="0" borderId="13" xfId="3" applyNumberFormat="1" applyFont="1" applyBorder="1"/>
    <xf numFmtId="168" fontId="71" fillId="0" borderId="76" xfId="3" applyNumberFormat="1" applyFont="1" applyBorder="1"/>
    <xf numFmtId="168" fontId="71" fillId="0" borderId="0" xfId="3" applyNumberFormat="1" applyFont="1"/>
    <xf numFmtId="168" fontId="71" fillId="0" borderId="4" xfId="3" applyNumberFormat="1" applyFont="1" applyBorder="1"/>
    <xf numFmtId="0" fontId="109" fillId="0" borderId="0" xfId="14" applyFont="1" applyAlignment="1">
      <alignment horizontal="center" vertical="center"/>
    </xf>
    <xf numFmtId="169" fontId="74" fillId="0" borderId="18" xfId="14" applyNumberFormat="1" applyFont="1" applyBorder="1" applyAlignment="1">
      <alignment horizontal="center" vertical="center" wrapText="1"/>
    </xf>
    <xf numFmtId="0" fontId="71" fillId="0" borderId="0" xfId="0" applyFont="1" applyAlignment="1">
      <alignment vertical="center" wrapText="1"/>
    </xf>
    <xf numFmtId="0" fontId="71" fillId="0" borderId="0" xfId="0" applyFont="1" applyAlignment="1">
      <alignment vertical="center"/>
    </xf>
    <xf numFmtId="0" fontId="108" fillId="0" borderId="0" xfId="0" applyFont="1"/>
    <xf numFmtId="0" fontId="71" fillId="0" borderId="0" xfId="14" applyFont="1"/>
    <xf numFmtId="0" fontId="74" fillId="0" borderId="19" xfId="14" applyFont="1" applyBorder="1" applyAlignment="1">
      <alignment vertical="center"/>
    </xf>
    <xf numFmtId="0" fontId="74" fillId="0" borderId="8" xfId="14" applyFont="1" applyBorder="1" applyAlignment="1">
      <alignment horizontal="center" vertical="center"/>
    </xf>
    <xf numFmtId="0" fontId="74" fillId="0" borderId="0" xfId="14" applyFont="1" applyAlignment="1">
      <alignment horizontal="center" vertical="center" wrapText="1"/>
    </xf>
    <xf numFmtId="0" fontId="71" fillId="0" borderId="9" xfId="14" applyFont="1" applyBorder="1"/>
    <xf numFmtId="0" fontId="74" fillId="0" borderId="15" xfId="14" applyFont="1" applyBorder="1"/>
    <xf numFmtId="168" fontId="71" fillId="0" borderId="9" xfId="14" applyNumberFormat="1" applyFont="1" applyBorder="1" applyAlignment="1">
      <alignment horizontal="center" vertical="center"/>
    </xf>
    <xf numFmtId="168" fontId="71" fillId="0" borderId="17" xfId="14" applyNumberFormat="1" applyFont="1" applyBorder="1" applyAlignment="1">
      <alignment horizontal="center" vertical="center"/>
    </xf>
    <xf numFmtId="0" fontId="71" fillId="0" borderId="37" xfId="14" applyFont="1" applyBorder="1" applyAlignment="1">
      <alignment horizontal="center" vertical="center"/>
    </xf>
    <xf numFmtId="168" fontId="71" fillId="0" borderId="37" xfId="14" applyNumberFormat="1" applyFont="1" applyBorder="1" applyAlignment="1">
      <alignment horizontal="center" vertical="center"/>
    </xf>
    <xf numFmtId="167" fontId="71" fillId="0" borderId="0" xfId="22" applyNumberFormat="1" applyFont="1" applyAlignment="1">
      <alignment horizontal="center"/>
    </xf>
    <xf numFmtId="9" fontId="71" fillId="0" borderId="0" xfId="22" applyFont="1"/>
    <xf numFmtId="167" fontId="74" fillId="0" borderId="0" xfId="22" applyNumberFormat="1" applyFont="1" applyAlignment="1">
      <alignment horizontal="center"/>
    </xf>
    <xf numFmtId="168" fontId="71" fillId="0" borderId="0" xfId="14" applyNumberFormat="1" applyFont="1" applyAlignment="1">
      <alignment horizontal="center"/>
    </xf>
    <xf numFmtId="167" fontId="71" fillId="0" borderId="0" xfId="22" applyNumberFormat="1" applyFont="1"/>
    <xf numFmtId="0" fontId="71" fillId="0" borderId="0" xfId="14" applyFont="1" applyAlignment="1">
      <alignment horizontal="right"/>
    </xf>
    <xf numFmtId="168" fontId="71" fillId="0" borderId="0" xfId="14" applyNumberFormat="1" applyFont="1"/>
    <xf numFmtId="0" fontId="71" fillId="0" borderId="37" xfId="14" applyFont="1" applyBorder="1" applyAlignment="1">
      <alignment vertical="center"/>
    </xf>
    <xf numFmtId="168" fontId="71" fillId="0" borderId="37" xfId="22" applyNumberFormat="1" applyFont="1" applyBorder="1" applyAlignment="1">
      <alignment horizontal="center" vertical="center"/>
    </xf>
    <xf numFmtId="168" fontId="71" fillId="0" borderId="17" xfId="22" applyNumberFormat="1" applyFont="1" applyBorder="1" applyAlignment="1">
      <alignment horizontal="center" vertical="center"/>
    </xf>
    <xf numFmtId="0" fontId="71" fillId="0" borderId="37" xfId="14" applyFont="1" applyBorder="1"/>
    <xf numFmtId="0" fontId="74" fillId="5" borderId="0" xfId="0" applyFont="1" applyFill="1" applyAlignment="1">
      <alignment horizontal="center" vertical="center"/>
    </xf>
    <xf numFmtId="168" fontId="74" fillId="5" borderId="37" xfId="14" applyNumberFormat="1" applyFont="1" applyFill="1" applyBorder="1" applyAlignment="1">
      <alignment horizontal="center" vertical="center"/>
    </xf>
    <xf numFmtId="168" fontId="74" fillId="5" borderId="17" xfId="14" applyNumberFormat="1" applyFont="1" applyFill="1" applyBorder="1" applyAlignment="1">
      <alignment horizontal="center" vertical="center"/>
    </xf>
    <xf numFmtId="0" fontId="71" fillId="0" borderId="5" xfId="14" applyFont="1" applyBorder="1"/>
    <xf numFmtId="0" fontId="74" fillId="0" borderId="24" xfId="14" applyFont="1" applyBorder="1" applyAlignment="1">
      <alignment horizontal="center"/>
    </xf>
    <xf numFmtId="167" fontId="71" fillId="0" borderId="5" xfId="22" applyNumberFormat="1" applyFont="1" applyBorder="1" applyAlignment="1">
      <alignment horizontal="center" vertical="center"/>
    </xf>
    <xf numFmtId="167" fontId="71" fillId="0" borderId="18" xfId="22" applyNumberFormat="1" applyFont="1" applyBorder="1" applyAlignment="1">
      <alignment horizontal="center" vertical="center"/>
    </xf>
    <xf numFmtId="167" fontId="112" fillId="0" borderId="0" xfId="22" applyNumberFormat="1" applyFont="1" applyAlignment="1">
      <alignment horizontal="center"/>
    </xf>
    <xf numFmtId="0" fontId="109" fillId="2" borderId="0" xfId="14" applyFont="1" applyFill="1" applyAlignment="1">
      <alignment horizontal="center" vertical="center"/>
    </xf>
    <xf numFmtId="0" fontId="71" fillId="0" borderId="12" xfId="14" applyFont="1" applyBorder="1" applyAlignment="1">
      <alignment horizontal="center" vertical="center"/>
    </xf>
    <xf numFmtId="0" fontId="71" fillId="0" borderId="16" xfId="14" applyFont="1" applyBorder="1" applyAlignment="1">
      <alignment horizontal="center" vertical="center"/>
    </xf>
    <xf numFmtId="2" fontId="112" fillId="0" borderId="12" xfId="14" applyNumberFormat="1" applyFont="1" applyBorder="1" applyAlignment="1">
      <alignment horizontal="center" vertical="center"/>
    </xf>
    <xf numFmtId="2" fontId="112" fillId="0" borderId="16" xfId="14" applyNumberFormat="1" applyFont="1" applyBorder="1" applyAlignment="1">
      <alignment horizontal="center" vertical="center"/>
    </xf>
    <xf numFmtId="168" fontId="71" fillId="0" borderId="10" xfId="14" applyNumberFormat="1" applyFont="1" applyBorder="1" applyAlignment="1">
      <alignment horizontal="center" vertical="center"/>
    </xf>
    <xf numFmtId="167" fontId="71" fillId="0" borderId="10" xfId="22" applyNumberFormat="1" applyFont="1" applyBorder="1" applyAlignment="1">
      <alignment horizontal="center" vertical="center"/>
    </xf>
    <xf numFmtId="167" fontId="71" fillId="0" borderId="17" xfId="22" applyNumberFormat="1" applyFont="1" applyBorder="1" applyAlignment="1">
      <alignment horizontal="center" vertical="center"/>
    </xf>
    <xf numFmtId="168" fontId="74" fillId="5" borderId="10" xfId="14" applyNumberFormat="1" applyFont="1" applyFill="1" applyBorder="1" applyAlignment="1">
      <alignment horizontal="center" vertical="center"/>
    </xf>
    <xf numFmtId="167" fontId="71" fillId="0" borderId="11" xfId="22" applyNumberFormat="1" applyFont="1" applyBorder="1" applyAlignment="1">
      <alignment horizontal="center" vertical="center"/>
    </xf>
    <xf numFmtId="1" fontId="45" fillId="0" borderId="0" xfId="0" applyNumberFormat="1" applyFont="1" applyAlignment="1">
      <alignment horizontal="center"/>
    </xf>
    <xf numFmtId="0" fontId="43" fillId="0" borderId="12" xfId="0" applyFont="1" applyBorder="1" applyAlignment="1">
      <alignment vertical="top" wrapText="1"/>
    </xf>
    <xf numFmtId="0" fontId="43" fillId="0" borderId="16" xfId="0" applyFont="1" applyBorder="1" applyAlignment="1">
      <alignment horizontal="center" vertical="top" wrapText="1"/>
    </xf>
    <xf numFmtId="0" fontId="43" fillId="0" borderId="12" xfId="0" applyFont="1" applyBorder="1" applyAlignment="1">
      <alignment horizontal="center" vertical="top" wrapText="1"/>
    </xf>
    <xf numFmtId="0" fontId="43" fillId="0" borderId="15" xfId="0" applyFont="1" applyBorder="1" applyAlignment="1">
      <alignment horizontal="center" vertical="center" wrapText="1"/>
    </xf>
    <xf numFmtId="0" fontId="43" fillId="0" borderId="35" xfId="0" applyFont="1" applyBorder="1" applyAlignment="1">
      <alignment horizontal="center" vertical="top" wrapText="1"/>
    </xf>
    <xf numFmtId="0" fontId="43" fillId="0" borderId="36" xfId="0" applyFont="1" applyBorder="1"/>
    <xf numFmtId="0" fontId="43" fillId="0" borderId="15" xfId="0" applyFont="1" applyBorder="1"/>
    <xf numFmtId="0" fontId="43" fillId="0" borderId="35" xfId="0" applyFont="1" applyBorder="1"/>
    <xf numFmtId="0" fontId="43" fillId="0" borderId="16" xfId="0" applyFont="1" applyBorder="1"/>
    <xf numFmtId="4" fontId="43" fillId="0" borderId="10" xfId="0" applyNumberFormat="1" applyFont="1" applyBorder="1" applyAlignment="1">
      <alignment horizontal="center" vertical="center" wrapText="1"/>
    </xf>
    <xf numFmtId="4" fontId="43" fillId="0" borderId="0" xfId="0" applyNumberFormat="1" applyFont="1" applyAlignment="1">
      <alignment horizontal="center" vertical="center" wrapText="1"/>
    </xf>
    <xf numFmtId="4" fontId="43" fillId="0" borderId="30" xfId="0" applyNumberFormat="1" applyFont="1" applyBorder="1" applyAlignment="1">
      <alignment horizontal="center" vertical="center" wrapText="1"/>
    </xf>
    <xf numFmtId="4" fontId="43" fillId="0" borderId="13" xfId="0" applyNumberFormat="1" applyFont="1" applyBorder="1" applyAlignment="1">
      <alignment horizontal="center" vertical="center" wrapText="1"/>
    </xf>
    <xf numFmtId="3" fontId="43" fillId="0" borderId="17" xfId="0" applyNumberFormat="1" applyFont="1" applyBorder="1" applyAlignment="1">
      <alignment horizontal="center" vertical="center" wrapText="1"/>
    </xf>
    <xf numFmtId="0" fontId="43" fillId="0" borderId="30" xfId="0" applyFont="1" applyBorder="1"/>
    <xf numFmtId="0" fontId="43" fillId="0" borderId="11" xfId="0" applyFont="1" applyBorder="1" applyAlignment="1">
      <alignment horizontal="center" vertical="center" wrapText="1"/>
    </xf>
    <xf numFmtId="0" fontId="43" fillId="0" borderId="18" xfId="0" applyFont="1" applyBorder="1" applyAlignment="1">
      <alignment horizontal="center" vertical="center" wrapText="1"/>
    </xf>
    <xf numFmtId="170" fontId="43" fillId="0" borderId="11" xfId="0" applyNumberFormat="1" applyFont="1" applyBorder="1" applyAlignment="1">
      <alignment horizontal="center" vertical="center" wrapText="1"/>
    </xf>
    <xf numFmtId="170" fontId="43" fillId="0" borderId="24" xfId="0" applyNumberFormat="1" applyFont="1" applyBorder="1" applyAlignment="1">
      <alignment horizontal="center" vertical="center" wrapText="1"/>
    </xf>
    <xf numFmtId="170" fontId="43" fillId="0" borderId="34" xfId="0" applyNumberFormat="1" applyFont="1" applyBorder="1" applyAlignment="1">
      <alignment horizontal="center" vertical="center" wrapText="1"/>
    </xf>
    <xf numFmtId="170" fontId="43" fillId="0" borderId="14" xfId="0" applyNumberFormat="1" applyFont="1" applyBorder="1" applyAlignment="1">
      <alignment horizontal="center" vertical="center"/>
    </xf>
    <xf numFmtId="170" fontId="43" fillId="0" borderId="24" xfId="0" applyNumberFormat="1" applyFont="1" applyBorder="1" applyAlignment="1">
      <alignment horizontal="center" vertical="center"/>
    </xf>
    <xf numFmtId="170" fontId="43" fillId="0" borderId="34" xfId="0" applyNumberFormat="1" applyFont="1" applyBorder="1" applyAlignment="1">
      <alignment horizontal="center" vertical="center"/>
    </xf>
    <xf numFmtId="0" fontId="43" fillId="0" borderId="14" xfId="0" applyFont="1" applyBorder="1" applyAlignment="1">
      <alignment horizontal="center" vertical="center"/>
    </xf>
    <xf numFmtId="0" fontId="43" fillId="0" borderId="24" xfId="0" applyFont="1" applyBorder="1"/>
    <xf numFmtId="0" fontId="43" fillId="0" borderId="18" xfId="0" applyFont="1" applyBorder="1"/>
    <xf numFmtId="0" fontId="106" fillId="0" borderId="0" xfId="0" applyFont="1" applyAlignment="1">
      <alignment horizontal="left" indent="3"/>
    </xf>
    <xf numFmtId="0" fontId="55" fillId="0" borderId="0" xfId="0" applyFont="1" applyAlignment="1">
      <alignment horizontal="left" indent="3"/>
    </xf>
    <xf numFmtId="0" fontId="44" fillId="0" borderId="0" xfId="0" applyFont="1" applyAlignment="1">
      <alignment horizontal="left" indent="3"/>
    </xf>
    <xf numFmtId="0" fontId="45" fillId="0" borderId="0" xfId="0" applyFont="1"/>
    <xf numFmtId="170" fontId="43" fillId="0" borderId="10" xfId="0" applyNumberFormat="1" applyFont="1" applyBorder="1" applyAlignment="1">
      <alignment horizontal="center" vertical="center" wrapText="1"/>
    </xf>
    <xf numFmtId="170" fontId="43" fillId="0" borderId="0" xfId="0" applyNumberFormat="1" applyFont="1" applyAlignment="1">
      <alignment horizontal="center" vertical="center" wrapText="1"/>
    </xf>
    <xf numFmtId="170" fontId="43" fillId="0" borderId="30" xfId="0" applyNumberFormat="1" applyFont="1" applyBorder="1" applyAlignment="1">
      <alignment horizontal="center" vertical="center" wrapText="1"/>
    </xf>
    <xf numFmtId="170" fontId="43" fillId="0" borderId="13" xfId="0" applyNumberFormat="1" applyFont="1" applyBorder="1" applyAlignment="1">
      <alignment horizontal="center" vertical="center" wrapText="1"/>
    </xf>
    <xf numFmtId="3" fontId="43" fillId="0" borderId="13" xfId="0" applyNumberFormat="1" applyFont="1" applyBorder="1" applyAlignment="1">
      <alignment horizontal="center" vertical="center" wrapText="1"/>
    </xf>
    <xf numFmtId="0" fontId="104" fillId="0" borderId="0" xfId="0" applyFont="1" applyAlignment="1">
      <alignment horizontal="center"/>
    </xf>
    <xf numFmtId="0" fontId="102" fillId="0" borderId="0" xfId="0" applyFont="1" applyAlignment="1">
      <alignment vertical="top" wrapText="1"/>
    </xf>
    <xf numFmtId="0" fontId="43" fillId="0" borderId="15" xfId="0" applyFont="1" applyBorder="1" applyAlignment="1">
      <alignment horizontal="center" vertical="top" wrapText="1"/>
    </xf>
    <xf numFmtId="0" fontId="43" fillId="0" borderId="36" xfId="0" applyFont="1" applyBorder="1" applyAlignment="1">
      <alignment horizontal="center" vertical="top" wrapText="1"/>
    </xf>
    <xf numFmtId="3" fontId="43" fillId="0" borderId="0" xfId="0" applyNumberFormat="1" applyFont="1" applyAlignment="1">
      <alignment horizontal="right" vertical="center" wrapText="1" indent="1"/>
    </xf>
    <xf numFmtId="177" fontId="43" fillId="0" borderId="0" xfId="0" applyNumberFormat="1" applyFont="1" applyAlignment="1">
      <alignment horizontal="center" vertical="center" wrapText="1"/>
    </xf>
    <xf numFmtId="3" fontId="43" fillId="0" borderId="30" xfId="0" applyNumberFormat="1" applyFont="1" applyBorder="1" applyAlignment="1">
      <alignment horizontal="right" vertical="center" wrapText="1" indent="2"/>
    </xf>
    <xf numFmtId="177" fontId="43" fillId="0" borderId="13" xfId="0" applyNumberFormat="1" applyFont="1" applyBorder="1" applyAlignment="1">
      <alignment horizontal="center" vertical="center" wrapText="1"/>
    </xf>
    <xf numFmtId="3" fontId="43" fillId="0" borderId="0" xfId="0" applyNumberFormat="1" applyFont="1" applyAlignment="1">
      <alignment horizontal="right" vertical="center" wrapText="1" indent="2"/>
    </xf>
    <xf numFmtId="3" fontId="43" fillId="0" borderId="30" xfId="0" applyNumberFormat="1" applyFont="1" applyBorder="1" applyAlignment="1">
      <alignment horizontal="right" vertical="center" wrapText="1" indent="1"/>
    </xf>
    <xf numFmtId="3" fontId="43" fillId="0" borderId="10" xfId="0" applyNumberFormat="1" applyFont="1" applyBorder="1" applyAlignment="1">
      <alignment horizontal="right" vertical="center" wrapText="1" indent="2"/>
    </xf>
    <xf numFmtId="177" fontId="43" fillId="0" borderId="17" xfId="0" applyNumberFormat="1" applyFont="1" applyBorder="1" applyAlignment="1">
      <alignment horizontal="center" vertical="center" wrapText="1"/>
    </xf>
    <xf numFmtId="3" fontId="43" fillId="0" borderId="30" xfId="3" applyNumberFormat="1" applyFont="1" applyBorder="1" applyAlignment="1">
      <alignment horizontal="right" vertical="center" wrapText="1" indent="2"/>
    </xf>
    <xf numFmtId="0" fontId="43" fillId="0" borderId="10" xfId="0" applyFont="1" applyBorder="1" applyAlignment="1">
      <alignment horizontal="right" vertical="center" wrapText="1" indent="2"/>
    </xf>
    <xf numFmtId="0" fontId="43" fillId="0" borderId="17" xfId="0" applyFont="1" applyBorder="1" applyAlignment="1">
      <alignment horizontal="right" vertical="center" wrapText="1" indent="2"/>
    </xf>
    <xf numFmtId="0" fontId="43" fillId="0" borderId="0" xfId="0" applyFont="1" applyAlignment="1">
      <alignment horizontal="right" vertical="center" wrapText="1" indent="2"/>
    </xf>
    <xf numFmtId="0" fontId="43" fillId="0" borderId="30" xfId="0" applyFont="1" applyBorder="1" applyAlignment="1">
      <alignment horizontal="right" vertical="center" wrapText="1" indent="2"/>
    </xf>
    <xf numFmtId="0" fontId="43" fillId="0" borderId="13" xfId="0" applyFont="1" applyBorder="1" applyAlignment="1">
      <alignment horizontal="right" vertical="center" wrapText="1" indent="2"/>
    </xf>
    <xf numFmtId="0" fontId="43" fillId="0" borderId="30" xfId="0" applyFont="1" applyBorder="1" applyAlignment="1">
      <alignment horizontal="right" vertical="center" wrapText="1" indent="1"/>
    </xf>
    <xf numFmtId="0" fontId="43" fillId="0" borderId="10" xfId="0" applyFont="1" applyBorder="1" applyAlignment="1">
      <alignment horizontal="right" vertical="center" wrapText="1" indent="4"/>
    </xf>
    <xf numFmtId="0" fontId="43" fillId="0" borderId="17" xfId="0" applyFont="1" applyBorder="1" applyAlignment="1">
      <alignment horizontal="right" vertical="top" wrapText="1"/>
    </xf>
    <xf numFmtId="3" fontId="102" fillId="0" borderId="0" xfId="0" applyNumberFormat="1" applyFont="1" applyAlignment="1">
      <alignment horizontal="right" vertical="center" wrapText="1" indent="1"/>
    </xf>
    <xf numFmtId="2" fontId="102" fillId="0" borderId="0" xfId="0" applyNumberFormat="1" applyFont="1" applyAlignment="1">
      <alignment horizontal="right" vertical="center" wrapText="1" indent="2"/>
    </xf>
    <xf numFmtId="3" fontId="102" fillId="0" borderId="30" xfId="0" applyNumberFormat="1" applyFont="1" applyBorder="1" applyAlignment="1">
      <alignment horizontal="right" vertical="center" wrapText="1" indent="2"/>
    </xf>
    <xf numFmtId="2" fontId="102" fillId="0" borderId="13" xfId="0" applyNumberFormat="1" applyFont="1" applyBorder="1" applyAlignment="1">
      <alignment horizontal="right" vertical="center" wrapText="1" indent="2"/>
    </xf>
    <xf numFmtId="3" fontId="102" fillId="0" borderId="0" xfId="0" applyNumberFormat="1" applyFont="1" applyAlignment="1">
      <alignment horizontal="right" vertical="center" wrapText="1" indent="2"/>
    </xf>
    <xf numFmtId="3" fontId="102" fillId="0" borderId="10" xfId="0" applyNumberFormat="1" applyFont="1" applyBorder="1" applyAlignment="1">
      <alignment horizontal="right" vertical="center" wrapText="1" indent="2"/>
    </xf>
    <xf numFmtId="2" fontId="102" fillId="0" borderId="17" xfId="0" applyNumberFormat="1" applyFont="1" applyBorder="1" applyAlignment="1">
      <alignment horizontal="right" vertical="top" wrapText="1"/>
    </xf>
    <xf numFmtId="2" fontId="102" fillId="0" borderId="0" xfId="0" applyNumberFormat="1" applyFont="1" applyAlignment="1">
      <alignment horizontal="center" vertical="center" wrapText="1"/>
    </xf>
    <xf numFmtId="0" fontId="45" fillId="0" borderId="17" xfId="0" applyFont="1" applyBorder="1" applyAlignment="1">
      <alignment vertical="top" wrapText="1"/>
    </xf>
    <xf numFmtId="167" fontId="115" fillId="0" borderId="0" xfId="22" applyNumberFormat="1" applyFont="1" applyAlignment="1">
      <alignment horizontal="center" vertical="center" wrapText="1"/>
    </xf>
    <xf numFmtId="167" fontId="115" fillId="0" borderId="13" xfId="22" applyNumberFormat="1" applyFont="1" applyBorder="1" applyAlignment="1">
      <alignment horizontal="center" vertical="center" wrapText="1"/>
    </xf>
    <xf numFmtId="167" fontId="115" fillId="0" borderId="10" xfId="22" applyNumberFormat="1" applyFont="1" applyBorder="1" applyAlignment="1">
      <alignment horizontal="center" vertical="center" wrapText="1"/>
    </xf>
    <xf numFmtId="167" fontId="115" fillId="0" borderId="17" xfId="22" applyNumberFormat="1" applyFont="1" applyBorder="1" applyAlignment="1">
      <alignment horizontal="right" vertical="top" wrapText="1"/>
    </xf>
    <xf numFmtId="0" fontId="43" fillId="0" borderId="11" xfId="0" applyFont="1" applyBorder="1" applyAlignment="1">
      <alignment horizontal="center" vertical="top" wrapText="1"/>
    </xf>
    <xf numFmtId="0" fontId="43" fillId="0" borderId="18" xfId="0" applyFont="1" applyBorder="1" applyAlignment="1">
      <alignment vertical="top" wrapText="1"/>
    </xf>
    <xf numFmtId="0" fontId="43" fillId="0" borderId="24" xfId="0" applyFont="1" applyBorder="1" applyAlignment="1">
      <alignment vertical="top" wrapText="1"/>
    </xf>
    <xf numFmtId="0" fontId="43" fillId="0" borderId="34" xfId="0" applyFont="1" applyBorder="1" applyAlignment="1">
      <alignment vertical="top" wrapText="1"/>
    </xf>
    <xf numFmtId="0" fontId="43" fillId="0" borderId="14" xfId="0" applyFont="1" applyBorder="1" applyAlignment="1">
      <alignment vertical="top" wrapText="1"/>
    </xf>
    <xf numFmtId="0" fontId="43" fillId="0" borderId="11" xfId="0" applyFont="1" applyBorder="1" applyAlignment="1">
      <alignment vertical="top" wrapText="1"/>
    </xf>
    <xf numFmtId="0" fontId="43" fillId="0" borderId="0" xfId="0" applyFont="1" applyAlignment="1">
      <alignment horizontal="center"/>
    </xf>
    <xf numFmtId="2" fontId="102" fillId="0" borderId="17" xfId="0" applyNumberFormat="1" applyFont="1" applyBorder="1" applyAlignment="1">
      <alignment horizontal="right" vertical="center" wrapText="1" indent="2"/>
    </xf>
    <xf numFmtId="167" fontId="115" fillId="0" borderId="17" xfId="22" applyNumberFormat="1" applyFont="1" applyBorder="1" applyAlignment="1">
      <alignment horizontal="center" vertical="center" wrapText="1"/>
    </xf>
    <xf numFmtId="2" fontId="117" fillId="0" borderId="0" xfId="0" applyNumberFormat="1" applyFont="1" applyAlignment="1">
      <alignment horizontal="center" vertical="center" wrapText="1"/>
    </xf>
    <xf numFmtId="2" fontId="117" fillId="0" borderId="13" xfId="0" applyNumberFormat="1" applyFont="1" applyBorder="1" applyAlignment="1">
      <alignment horizontal="center" vertical="center" wrapText="1"/>
    </xf>
    <xf numFmtId="2" fontId="117" fillId="0" borderId="17" xfId="0" applyNumberFormat="1" applyFont="1" applyBorder="1" applyAlignment="1">
      <alignment horizontal="center" vertical="center" wrapText="1"/>
    </xf>
    <xf numFmtId="0" fontId="43" fillId="0" borderId="0" xfId="0" applyFont="1" applyAlignment="1">
      <alignment horizontal="right" vertical="center" wrapText="1" indent="1"/>
    </xf>
    <xf numFmtId="0" fontId="43" fillId="0" borderId="13" xfId="0" applyFont="1" applyBorder="1" applyAlignment="1">
      <alignment horizontal="right" vertical="center" wrapText="1" indent="1"/>
    </xf>
    <xf numFmtId="2" fontId="102" fillId="0" borderId="0" xfId="0" applyNumberFormat="1" applyFont="1" applyAlignment="1">
      <alignment horizontal="right" vertical="center" wrapText="1" indent="1"/>
    </xf>
    <xf numFmtId="3" fontId="102" fillId="0" borderId="77" xfId="0" applyNumberFormat="1" applyFont="1" applyBorder="1" applyAlignment="1">
      <alignment horizontal="right" vertical="center" wrapText="1" indent="1"/>
    </xf>
    <xf numFmtId="2" fontId="102" fillId="0" borderId="13" xfId="0" applyNumberFormat="1" applyFont="1" applyBorder="1" applyAlignment="1">
      <alignment horizontal="right" vertical="center" wrapText="1" indent="1"/>
    </xf>
    <xf numFmtId="167" fontId="115" fillId="0" borderId="0" xfId="22" applyNumberFormat="1" applyFont="1" applyAlignment="1">
      <alignment horizontal="right" vertical="top" wrapText="1" indent="1"/>
    </xf>
    <xf numFmtId="167" fontId="115" fillId="0" borderId="77" xfId="22" applyNumberFormat="1" applyFont="1" applyBorder="1" applyAlignment="1">
      <alignment horizontal="right" vertical="top" wrapText="1" indent="1"/>
    </xf>
    <xf numFmtId="167" fontId="115" fillId="0" borderId="13" xfId="22" applyNumberFormat="1" applyFont="1" applyBorder="1" applyAlignment="1">
      <alignment horizontal="right" vertical="top" wrapText="1" indent="1"/>
    </xf>
    <xf numFmtId="0" fontId="102" fillId="0" borderId="0" xfId="0" applyFont="1" applyAlignment="1">
      <alignment horizontal="center" vertical="top" wrapText="1"/>
    </xf>
    <xf numFmtId="3" fontId="43" fillId="0" borderId="0" xfId="0" applyNumberFormat="1" applyFont="1" applyAlignment="1">
      <alignment horizontal="center" vertical="center" wrapText="1"/>
    </xf>
    <xf numFmtId="0" fontId="43" fillId="0" borderId="10" xfId="0" applyFont="1" applyBorder="1" applyAlignment="1">
      <alignment horizontal="center" vertical="top" wrapText="1"/>
    </xf>
    <xf numFmtId="3" fontId="43" fillId="0" borderId="10" xfId="0" applyNumberFormat="1" applyFont="1" applyBorder="1" applyAlignment="1">
      <alignment horizontal="right" vertical="center" wrapText="1" indent="1"/>
    </xf>
    <xf numFmtId="0" fontId="43" fillId="0" borderId="13" xfId="0" applyFont="1" applyBorder="1" applyAlignment="1">
      <alignment horizontal="right" vertical="center" wrapText="1"/>
    </xf>
    <xf numFmtId="0" fontId="43" fillId="0" borderId="0" xfId="0" applyFont="1" applyAlignment="1">
      <alignment horizontal="right" vertical="center" wrapText="1"/>
    </xf>
    <xf numFmtId="0" fontId="43" fillId="0" borderId="17" xfId="0" applyFont="1" applyBorder="1" applyAlignment="1">
      <alignment horizontal="right" vertical="center" wrapText="1"/>
    </xf>
    <xf numFmtId="2" fontId="102" fillId="0" borderId="13" xfId="0" applyNumberFormat="1" applyFont="1" applyBorder="1" applyAlignment="1">
      <alignment horizontal="right" vertical="center" wrapText="1"/>
    </xf>
    <xf numFmtId="2" fontId="102" fillId="0" borderId="0" xfId="0" applyNumberFormat="1" applyFont="1" applyAlignment="1">
      <alignment horizontal="right" vertical="center" wrapText="1"/>
    </xf>
    <xf numFmtId="2" fontId="102" fillId="0" borderId="17" xfId="0" applyNumberFormat="1" applyFont="1" applyBorder="1" applyAlignment="1">
      <alignment horizontal="right" vertical="center" wrapText="1"/>
    </xf>
    <xf numFmtId="0" fontId="45" fillId="0" borderId="18" xfId="0" applyFont="1" applyBorder="1" applyAlignment="1">
      <alignment vertical="top" wrapText="1"/>
    </xf>
    <xf numFmtId="167" fontId="115" fillId="0" borderId="18" xfId="22" applyNumberFormat="1" applyFont="1" applyBorder="1" applyAlignment="1">
      <alignment horizontal="right" vertical="center" wrapText="1"/>
    </xf>
    <xf numFmtId="0" fontId="45" fillId="0" borderId="0" xfId="0" applyFont="1" applyAlignment="1">
      <alignment vertical="top" wrapText="1"/>
    </xf>
    <xf numFmtId="167" fontId="115" fillId="0" borderId="0" xfId="22" applyNumberFormat="1" applyFont="1" applyAlignment="1">
      <alignment horizontal="right" vertical="center" wrapText="1"/>
    </xf>
    <xf numFmtId="0" fontId="43" fillId="0" borderId="15" xfId="0" applyFont="1" applyBorder="1" applyAlignment="1">
      <alignment vertical="top" wrapText="1"/>
    </xf>
    <xf numFmtId="0" fontId="43" fillId="0" borderId="36" xfId="0" applyFont="1" applyBorder="1" applyAlignment="1">
      <alignment vertical="top" wrapText="1"/>
    </xf>
    <xf numFmtId="0" fontId="43" fillId="0" borderId="16" xfId="0" applyFont="1" applyBorder="1" applyAlignment="1">
      <alignment vertical="top" wrapText="1"/>
    </xf>
    <xf numFmtId="3" fontId="43" fillId="0" borderId="10" xfId="0" applyNumberFormat="1" applyFont="1" applyBorder="1" applyAlignment="1">
      <alignment horizontal="right" vertical="top" wrapText="1"/>
    </xf>
    <xf numFmtId="3" fontId="43" fillId="0" borderId="0" xfId="0" applyNumberFormat="1" applyFont="1" applyAlignment="1">
      <alignment vertical="top" wrapText="1"/>
    </xf>
    <xf numFmtId="3" fontId="43" fillId="0" borderId="30" xfId="0" applyNumberFormat="1" applyFont="1" applyBorder="1" applyAlignment="1">
      <alignment horizontal="right" vertical="top" wrapText="1"/>
    </xf>
    <xf numFmtId="3" fontId="43" fillId="0" borderId="13" xfId="0" applyNumberFormat="1" applyFont="1" applyBorder="1" applyAlignment="1">
      <alignment vertical="top" wrapText="1"/>
    </xf>
    <xf numFmtId="3" fontId="43" fillId="0" borderId="0" xfId="0" applyNumberFormat="1" applyFont="1" applyAlignment="1">
      <alignment horizontal="right" vertical="top" wrapText="1"/>
    </xf>
    <xf numFmtId="3" fontId="43" fillId="0" borderId="17" xfId="0" applyNumberFormat="1" applyFont="1" applyBorder="1" applyAlignment="1">
      <alignment vertical="top" wrapText="1"/>
    </xf>
    <xf numFmtId="3" fontId="43" fillId="0" borderId="10" xfId="0" applyNumberFormat="1" applyFont="1" applyBorder="1" applyAlignment="1">
      <alignment horizontal="right" vertical="top" wrapText="1" indent="1"/>
    </xf>
    <xf numFmtId="3" fontId="43" fillId="0" borderId="17" xfId="0" applyNumberFormat="1" applyFont="1" applyBorder="1" applyAlignment="1">
      <alignment horizontal="center" vertical="top" wrapText="1"/>
    </xf>
    <xf numFmtId="0" fontId="43" fillId="0" borderId="0" xfId="0" applyFont="1" applyAlignment="1">
      <alignment horizontal="right" vertical="top" wrapText="1"/>
    </xf>
    <xf numFmtId="0" fontId="43" fillId="0" borderId="30" xfId="0" applyFont="1" applyBorder="1" applyAlignment="1">
      <alignment horizontal="right" vertical="top" wrapText="1"/>
    </xf>
    <xf numFmtId="0" fontId="43" fillId="0" borderId="13" xfId="0" applyFont="1" applyBorder="1" applyAlignment="1">
      <alignment horizontal="right" vertical="top" wrapText="1"/>
    </xf>
    <xf numFmtId="0" fontId="43" fillId="0" borderId="10" xfId="0" applyFont="1" applyBorder="1" applyAlignment="1">
      <alignment horizontal="right" vertical="top" wrapText="1"/>
    </xf>
    <xf numFmtId="0" fontId="43" fillId="0" borderId="13" xfId="0" applyFont="1" applyBorder="1"/>
    <xf numFmtId="0" fontId="43" fillId="0" borderId="17" xfId="0" applyFont="1" applyBorder="1" applyAlignment="1">
      <alignment horizontal="center"/>
    </xf>
    <xf numFmtId="3" fontId="102" fillId="0" borderId="10" xfId="0" applyNumberFormat="1" applyFont="1" applyBorder="1" applyAlignment="1">
      <alignment vertical="top" wrapText="1"/>
    </xf>
    <xf numFmtId="2" fontId="102" fillId="0" borderId="0" xfId="0" applyNumberFormat="1" applyFont="1" applyAlignment="1">
      <alignment horizontal="right" vertical="top" wrapText="1"/>
    </xf>
    <xf numFmtId="3" fontId="102" fillId="0" borderId="30" xfId="0" applyNumberFormat="1" applyFont="1" applyBorder="1" applyAlignment="1">
      <alignment vertical="top" wrapText="1"/>
    </xf>
    <xf numFmtId="2" fontId="102" fillId="0" borderId="13" xfId="0" applyNumberFormat="1" applyFont="1" applyBorder="1" applyAlignment="1">
      <alignment vertical="top" wrapText="1"/>
    </xf>
    <xf numFmtId="3" fontId="102" fillId="0" borderId="0" xfId="0" applyNumberFormat="1" applyFont="1" applyAlignment="1">
      <alignment vertical="top" wrapText="1"/>
    </xf>
    <xf numFmtId="2" fontId="102" fillId="0" borderId="17" xfId="0" applyNumberFormat="1" applyFont="1" applyBorder="1" applyAlignment="1">
      <alignment vertical="top" wrapText="1"/>
    </xf>
    <xf numFmtId="3" fontId="102" fillId="0" borderId="10" xfId="0" applyNumberFormat="1" applyFont="1" applyBorder="1" applyAlignment="1">
      <alignment horizontal="right" vertical="top" wrapText="1" indent="1"/>
    </xf>
    <xf numFmtId="2" fontId="102" fillId="0" borderId="0" xfId="0" applyNumberFormat="1" applyFont="1" applyAlignment="1">
      <alignment vertical="top" wrapText="1"/>
    </xf>
    <xf numFmtId="3" fontId="102" fillId="0" borderId="10" xfId="0" applyNumberFormat="1" applyFont="1" applyBorder="1" applyAlignment="1">
      <alignment horizontal="right" vertical="center" wrapText="1"/>
    </xf>
    <xf numFmtId="3" fontId="102" fillId="0" borderId="30" xfId="0" applyNumberFormat="1" applyFont="1" applyBorder="1" applyAlignment="1">
      <alignment horizontal="right" vertical="center" wrapText="1"/>
    </xf>
    <xf numFmtId="3" fontId="102" fillId="0" borderId="0" xfId="0" applyNumberFormat="1" applyFont="1" applyAlignment="1">
      <alignment horizontal="right" vertical="center" wrapText="1"/>
    </xf>
    <xf numFmtId="0" fontId="43" fillId="0" borderId="13" xfId="0" applyFont="1" applyBorder="1" applyAlignment="1">
      <alignment horizontal="right" vertical="center"/>
    </xf>
    <xf numFmtId="167" fontId="115" fillId="0" borderId="10" xfId="22" applyNumberFormat="1" applyFont="1" applyBorder="1" applyAlignment="1">
      <alignment horizontal="right" vertical="center" wrapText="1"/>
    </xf>
    <xf numFmtId="0" fontId="43" fillId="0" borderId="0" xfId="0" applyFont="1" applyAlignment="1">
      <alignment horizontal="right" vertical="center"/>
    </xf>
    <xf numFmtId="167" fontId="115" fillId="0" borderId="30" xfId="22" applyNumberFormat="1" applyFont="1" applyBorder="1" applyAlignment="1">
      <alignment horizontal="right" vertical="center" wrapText="1"/>
    </xf>
    <xf numFmtId="167" fontId="115" fillId="0" borderId="13" xfId="22" applyNumberFormat="1" applyFont="1" applyBorder="1" applyAlignment="1">
      <alignment horizontal="right" vertical="center" wrapText="1"/>
    </xf>
    <xf numFmtId="167" fontId="115" fillId="0" borderId="17" xfId="22" applyNumberFormat="1" applyFont="1" applyBorder="1" applyAlignment="1">
      <alignment horizontal="right" vertical="center" wrapText="1"/>
    </xf>
    <xf numFmtId="0" fontId="102" fillId="0" borderId="34" xfId="0" applyFont="1" applyBorder="1" applyAlignment="1">
      <alignment horizontal="center" vertical="top" wrapText="1"/>
    </xf>
    <xf numFmtId="0" fontId="102" fillId="0" borderId="14" xfId="0" applyFont="1" applyBorder="1" applyAlignment="1">
      <alignment horizontal="center" vertical="top" wrapText="1"/>
    </xf>
    <xf numFmtId="0" fontId="43" fillId="0" borderId="34" xfId="0" applyFont="1" applyBorder="1"/>
    <xf numFmtId="0" fontId="43" fillId="0" borderId="14" xfId="0" applyFont="1" applyBorder="1"/>
    <xf numFmtId="0" fontId="43" fillId="0" borderId="18" xfId="0" applyFont="1" applyBorder="1" applyAlignment="1">
      <alignment horizontal="center"/>
    </xf>
    <xf numFmtId="0" fontId="43" fillId="0" borderId="10" xfId="0" applyFont="1" applyBorder="1" applyAlignment="1">
      <alignment vertical="top" wrapText="1"/>
    </xf>
    <xf numFmtId="0" fontId="43" fillId="0" borderId="0" xfId="0" applyFont="1" applyAlignment="1">
      <alignment horizontal="center" vertical="top" wrapText="1"/>
    </xf>
    <xf numFmtId="0" fontId="43" fillId="0" borderId="17" xfId="0" applyFont="1" applyBorder="1" applyAlignment="1">
      <alignment vertical="top" wrapText="1"/>
    </xf>
    <xf numFmtId="0" fontId="43" fillId="0" borderId="0" xfId="0" applyFont="1" applyAlignment="1">
      <alignment vertical="top" wrapText="1"/>
    </xf>
    <xf numFmtId="0" fontId="43" fillId="0" borderId="81" xfId="0" applyFont="1" applyBorder="1" applyAlignment="1">
      <alignment horizontal="center" vertical="top" wrapText="1"/>
    </xf>
    <xf numFmtId="0" fontId="43" fillId="0" borderId="13" xfId="0" applyFont="1" applyBorder="1" applyAlignment="1">
      <alignment vertical="top" wrapText="1"/>
    </xf>
    <xf numFmtId="3" fontId="43" fillId="0" borderId="0" xfId="0" applyNumberFormat="1" applyFont="1" applyAlignment="1">
      <alignment horizontal="center" vertical="top" wrapText="1"/>
    </xf>
    <xf numFmtId="3" fontId="43" fillId="0" borderId="13" xfId="0" applyNumberFormat="1" applyFont="1" applyBorder="1" applyAlignment="1">
      <alignment horizontal="center" vertical="top" wrapText="1"/>
    </xf>
    <xf numFmtId="0" fontId="43" fillId="0" borderId="17" xfId="0" applyFont="1" applyBorder="1" applyAlignment="1">
      <alignment horizontal="right" vertical="top" wrapText="1" indent="1"/>
    </xf>
    <xf numFmtId="0" fontId="43" fillId="0" borderId="10" xfId="0" applyFont="1" applyBorder="1" applyAlignment="1">
      <alignment horizontal="right" vertical="top" wrapText="1" indent="1"/>
    </xf>
    <xf numFmtId="0" fontId="43" fillId="0" borderId="0" xfId="0" applyFont="1" applyAlignment="1">
      <alignment horizontal="right" vertical="top" wrapText="1" indent="1"/>
    </xf>
    <xf numFmtId="0" fontId="43" fillId="0" borderId="30" xfId="0" applyFont="1" applyBorder="1" applyAlignment="1">
      <alignment horizontal="right" vertical="top" wrapText="1" indent="1"/>
    </xf>
    <xf numFmtId="0" fontId="43" fillId="0" borderId="13" xfId="0" applyFont="1" applyBorder="1" applyAlignment="1">
      <alignment horizontal="right" vertical="top" wrapText="1" indent="1"/>
    </xf>
    <xf numFmtId="0" fontId="43" fillId="0" borderId="30" xfId="0" applyFont="1" applyBorder="1" applyAlignment="1">
      <alignment horizontal="right" indent="1"/>
    </xf>
    <xf numFmtId="0" fontId="43" fillId="0" borderId="13" xfId="0" applyFont="1" applyBorder="1" applyAlignment="1">
      <alignment horizontal="right" indent="1"/>
    </xf>
    <xf numFmtId="0" fontId="43" fillId="0" borderId="0" xfId="0" applyFont="1" applyAlignment="1">
      <alignment horizontal="right" indent="1"/>
    </xf>
    <xf numFmtId="0" fontId="43" fillId="0" borderId="17" xfId="0" applyFont="1" applyBorder="1"/>
    <xf numFmtId="4" fontId="71" fillId="0" borderId="0" xfId="0" applyNumberFormat="1" applyFont="1" applyAlignment="1">
      <alignment horizontal="center" vertical="center"/>
    </xf>
    <xf numFmtId="167" fontId="115" fillId="0" borderId="0" xfId="22" applyNumberFormat="1" applyFont="1" applyAlignment="1">
      <alignment horizontal="right" vertical="top" wrapText="1"/>
    </xf>
    <xf numFmtId="167" fontId="115" fillId="0" borderId="13" xfId="22" applyNumberFormat="1" applyFont="1" applyBorder="1" applyAlignment="1">
      <alignment horizontal="right" vertical="top" wrapText="1"/>
    </xf>
    <xf numFmtId="0" fontId="102" fillId="0" borderId="24" xfId="0" applyFont="1" applyBorder="1" applyAlignment="1">
      <alignment vertical="center" wrapText="1"/>
    </xf>
    <xf numFmtId="0" fontId="102" fillId="0" borderId="49" xfId="0" applyFont="1" applyBorder="1" applyAlignment="1">
      <alignment vertical="center" wrapText="1"/>
    </xf>
    <xf numFmtId="0" fontId="102" fillId="0" borderId="24" xfId="0" applyFont="1" applyBorder="1" applyAlignment="1">
      <alignment horizontal="center" vertical="center" wrapText="1"/>
    </xf>
    <xf numFmtId="177" fontId="43" fillId="0" borderId="36" xfId="0" applyNumberFormat="1" applyFont="1" applyBorder="1" applyAlignment="1">
      <alignment horizontal="right" vertical="top" wrapText="1"/>
    </xf>
    <xf numFmtId="177" fontId="43" fillId="0" borderId="13" xfId="0" applyNumberFormat="1" applyFont="1" applyBorder="1" applyAlignment="1">
      <alignment horizontal="right" vertical="top" wrapText="1"/>
    </xf>
    <xf numFmtId="177" fontId="43" fillId="0" borderId="15" xfId="0" applyNumberFormat="1" applyFont="1" applyBorder="1" applyAlignment="1">
      <alignment horizontal="right" vertical="top" wrapText="1"/>
    </xf>
    <xf numFmtId="177" fontId="43" fillId="0" borderId="17" xfId="0" applyNumberFormat="1" applyFont="1" applyBorder="1" applyAlignment="1">
      <alignment horizontal="right" vertical="top" wrapText="1"/>
    </xf>
    <xf numFmtId="177" fontId="43" fillId="0" borderId="17" xfId="0" applyNumberFormat="1" applyFont="1" applyBorder="1" applyAlignment="1">
      <alignment horizontal="center" vertical="top" wrapText="1"/>
    </xf>
    <xf numFmtId="177" fontId="43" fillId="0" borderId="0" xfId="0" applyNumberFormat="1" applyFont="1" applyAlignment="1">
      <alignment horizontal="right" vertical="top" wrapText="1"/>
    </xf>
    <xf numFmtId="3" fontId="43" fillId="0" borderId="13" xfId="0" applyNumberFormat="1" applyFont="1" applyBorder="1" applyAlignment="1">
      <alignment horizontal="right" vertical="top" wrapText="1"/>
    </xf>
    <xf numFmtId="3" fontId="43" fillId="0" borderId="17" xfId="0" applyNumberFormat="1" applyFont="1" applyBorder="1" applyAlignment="1">
      <alignment horizontal="right" vertical="top" wrapText="1"/>
    </xf>
    <xf numFmtId="3" fontId="102" fillId="0" borderId="13" xfId="0" applyNumberFormat="1" applyFont="1" applyBorder="1" applyAlignment="1">
      <alignment horizontal="right" vertical="top" wrapText="1"/>
    </xf>
    <xf numFmtId="3" fontId="102" fillId="0" borderId="0" xfId="0" applyNumberFormat="1" applyFont="1" applyAlignment="1">
      <alignment horizontal="right" vertical="top" wrapText="1"/>
    </xf>
    <xf numFmtId="3" fontId="102" fillId="0" borderId="17" xfId="0" applyNumberFormat="1" applyFont="1" applyBorder="1" applyAlignment="1">
      <alignment horizontal="right" vertical="top" wrapText="1"/>
    </xf>
    <xf numFmtId="4" fontId="102" fillId="0" borderId="13" xfId="0" applyNumberFormat="1" applyFont="1" applyBorder="1" applyAlignment="1">
      <alignment horizontal="right" vertical="top" wrapText="1"/>
    </xf>
    <xf numFmtId="2" fontId="102" fillId="0" borderId="13" xfId="0" applyNumberFormat="1" applyFont="1" applyBorder="1" applyAlignment="1">
      <alignment horizontal="right" vertical="top" wrapText="1"/>
    </xf>
    <xf numFmtId="167" fontId="119" fillId="0" borderId="24" xfId="22" applyNumberFormat="1" applyFont="1" applyBorder="1" applyAlignment="1">
      <alignment horizontal="center" vertical="top" wrapText="1"/>
    </xf>
    <xf numFmtId="0" fontId="43" fillId="0" borderId="14" xfId="0" applyFont="1" applyBorder="1" applyAlignment="1">
      <alignment horizontal="right" vertical="top" wrapText="1" indent="2"/>
    </xf>
    <xf numFmtId="167" fontId="45" fillId="0" borderId="24" xfId="22" applyNumberFormat="1" applyFont="1" applyBorder="1" applyAlignment="1">
      <alignment horizontal="center" vertical="top" wrapText="1"/>
    </xf>
    <xf numFmtId="0" fontId="43" fillId="0" borderId="24" xfId="0" applyFont="1" applyBorder="1" applyAlignment="1">
      <alignment horizontal="right" vertical="top" wrapText="1" indent="2"/>
    </xf>
    <xf numFmtId="0" fontId="43" fillId="0" borderId="18" xfId="0" applyFont="1" applyBorder="1" applyAlignment="1">
      <alignment horizontal="right" vertical="top" wrapText="1" indent="2"/>
    </xf>
    <xf numFmtId="177" fontId="43" fillId="0" borderId="13" xfId="0" applyNumberFormat="1" applyFont="1" applyBorder="1" applyAlignment="1">
      <alignment vertical="top" wrapText="1"/>
    </xf>
    <xf numFmtId="177" fontId="43" fillId="0" borderId="17" xfId="0" applyNumberFormat="1" applyFont="1" applyBorder="1" applyAlignment="1">
      <alignment vertical="top" wrapText="1"/>
    </xf>
    <xf numFmtId="177" fontId="43" fillId="0" borderId="16" xfId="0" applyNumberFormat="1" applyFont="1" applyBorder="1" applyAlignment="1">
      <alignment vertical="top" wrapText="1"/>
    </xf>
    <xf numFmtId="4" fontId="102" fillId="0" borderId="17" xfId="0" applyNumberFormat="1" applyFont="1" applyBorder="1" applyAlignment="1">
      <alignment horizontal="right" vertical="top" wrapText="1"/>
    </xf>
    <xf numFmtId="167" fontId="45" fillId="0" borderId="24" xfId="22" applyNumberFormat="1" applyFont="1" applyBorder="1" applyAlignment="1">
      <alignment horizontal="right" vertical="top" wrapText="1"/>
    </xf>
    <xf numFmtId="0" fontId="109" fillId="0" borderId="14" xfId="0" applyFont="1" applyBorder="1" applyAlignment="1">
      <alignment horizontal="right" vertical="top" wrapText="1" indent="2"/>
    </xf>
    <xf numFmtId="0" fontId="109" fillId="0" borderId="18" xfId="0" applyFont="1" applyBorder="1" applyAlignment="1">
      <alignment horizontal="right" vertical="top" wrapText="1" indent="2"/>
    </xf>
    <xf numFmtId="0" fontId="109" fillId="0" borderId="14" xfId="0" applyFont="1" applyBorder="1" applyAlignment="1">
      <alignment horizontal="right"/>
    </xf>
    <xf numFmtId="0" fontId="111" fillId="0" borderId="0" xfId="0" applyFont="1"/>
    <xf numFmtId="3" fontId="43" fillId="0" borderId="0" xfId="0" applyNumberFormat="1" applyFont="1" applyAlignment="1">
      <alignment horizontal="right" vertical="center" wrapText="1"/>
    </xf>
    <xf numFmtId="0" fontId="43" fillId="0" borderId="17" xfId="0" applyFont="1" applyBorder="1" applyAlignment="1">
      <alignment horizontal="center" vertical="top" wrapText="1"/>
    </xf>
    <xf numFmtId="0" fontId="45" fillId="0" borderId="18" xfId="0" applyFont="1" applyBorder="1" applyAlignment="1">
      <alignment horizontal="center" vertical="top" wrapText="1"/>
    </xf>
    <xf numFmtId="0" fontId="109" fillId="0" borderId="14" xfId="0" applyFont="1" applyBorder="1"/>
    <xf numFmtId="0" fontId="106" fillId="0" borderId="0" xfId="0" applyFont="1" applyAlignment="1">
      <alignment horizontal="left"/>
    </xf>
    <xf numFmtId="0" fontId="106" fillId="0" borderId="47" xfId="0" applyFont="1" applyBorder="1" applyAlignment="1">
      <alignment vertical="center" wrapText="1"/>
    </xf>
    <xf numFmtId="1" fontId="45" fillId="0" borderId="17" xfId="0" applyNumberFormat="1" applyFont="1" applyBorder="1" applyAlignment="1">
      <alignment horizontal="center"/>
    </xf>
    <xf numFmtId="0" fontId="102" fillId="0" borderId="11" xfId="0" applyFont="1" applyBorder="1" applyAlignment="1">
      <alignment horizontal="center" vertical="center"/>
    </xf>
    <xf numFmtId="0" fontId="102" fillId="0" borderId="24" xfId="0" applyFont="1" applyBorder="1" applyAlignment="1">
      <alignment horizontal="center" vertical="center"/>
    </xf>
    <xf numFmtId="0" fontId="107" fillId="0" borderId="21" xfId="0" applyFont="1" applyBorder="1" applyAlignment="1">
      <alignment horizontal="center" vertical="center" wrapText="1"/>
    </xf>
    <xf numFmtId="0" fontId="107" fillId="0" borderId="24" xfId="0" applyFont="1" applyBorder="1" applyAlignment="1">
      <alignment horizontal="center" vertical="center" wrapText="1"/>
    </xf>
    <xf numFmtId="0" fontId="107" fillId="0" borderId="18" xfId="0" applyFont="1" applyBorder="1" applyAlignment="1">
      <alignment horizontal="center" vertical="center" wrapText="1"/>
    </xf>
    <xf numFmtId="0" fontId="106" fillId="0" borderId="18" xfId="0" applyFont="1" applyBorder="1" applyAlignment="1">
      <alignment horizontal="center" vertical="center" wrapText="1"/>
    </xf>
    <xf numFmtId="1" fontId="67" fillId="0" borderId="54" xfId="0" applyNumberFormat="1" applyFont="1" applyBorder="1" applyAlignment="1">
      <alignment horizontal="center"/>
    </xf>
    <xf numFmtId="0" fontId="43" fillId="0" borderId="20" xfId="0" applyFont="1" applyBorder="1" applyAlignment="1">
      <alignment horizontal="center" vertical="top" wrapText="1"/>
    </xf>
    <xf numFmtId="0" fontId="43" fillId="0" borderId="16" xfId="0" applyFont="1" applyBorder="1" applyAlignment="1">
      <alignment horizontal="center" vertical="center" wrapText="1"/>
    </xf>
    <xf numFmtId="3" fontId="43" fillId="0" borderId="37" xfId="0" applyNumberFormat="1" applyFont="1" applyBorder="1" applyAlignment="1">
      <alignment horizontal="right" vertical="top" wrapText="1" indent="2"/>
    </xf>
    <xf numFmtId="3" fontId="43" fillId="0" borderId="20" xfId="0" applyNumberFormat="1" applyFont="1" applyBorder="1" applyAlignment="1">
      <alignment horizontal="right" vertical="top" wrapText="1" indent="2"/>
    </xf>
    <xf numFmtId="3" fontId="43" fillId="0" borderId="0" xfId="0" applyNumberFormat="1" applyFont="1" applyAlignment="1">
      <alignment horizontal="right" vertical="top" wrapText="1" indent="2"/>
    </xf>
    <xf numFmtId="3" fontId="43" fillId="0" borderId="60" xfId="0" applyNumberFormat="1" applyFont="1" applyBorder="1" applyAlignment="1">
      <alignment horizontal="right" vertical="top" wrapText="1" indent="2"/>
    </xf>
    <xf numFmtId="170" fontId="43" fillId="0" borderId="0" xfId="0" applyNumberFormat="1" applyFont="1" applyAlignment="1">
      <alignment horizontal="center" vertical="top" wrapText="1"/>
    </xf>
    <xf numFmtId="171" fontId="43" fillId="0" borderId="10" xfId="0" applyNumberFormat="1" applyFont="1" applyBorder="1" applyAlignment="1">
      <alignment horizontal="center" vertical="top" wrapText="1"/>
    </xf>
    <xf numFmtId="171" fontId="43" fillId="0" borderId="17" xfId="0" applyNumberFormat="1" applyFont="1" applyBorder="1" applyAlignment="1">
      <alignment horizontal="center" vertical="top" wrapText="1"/>
    </xf>
    <xf numFmtId="171" fontId="43" fillId="0" borderId="37" xfId="0" applyNumberFormat="1" applyFont="1" applyBorder="1" applyAlignment="1">
      <alignment horizontal="center" vertical="top" wrapText="1"/>
    </xf>
    <xf numFmtId="171" fontId="43" fillId="0" borderId="20" xfId="0" applyNumberFormat="1" applyFont="1" applyBorder="1" applyAlignment="1">
      <alignment horizontal="center" vertical="top" wrapText="1"/>
    </xf>
    <xf numFmtId="170" fontId="43" fillId="0" borderId="17" xfId="0" applyNumberFormat="1" applyFont="1" applyBorder="1" applyAlignment="1">
      <alignment horizontal="center" vertical="top" wrapText="1"/>
    </xf>
    <xf numFmtId="170" fontId="43" fillId="0" borderId="20" xfId="0" applyNumberFormat="1" applyFont="1" applyBorder="1" applyAlignment="1">
      <alignment horizontal="center" vertical="top" wrapText="1"/>
    </xf>
    <xf numFmtId="170" fontId="43" fillId="0" borderId="13" xfId="0" applyNumberFormat="1" applyFont="1" applyBorder="1" applyAlignment="1">
      <alignment horizontal="center" vertical="top" wrapText="1"/>
    </xf>
    <xf numFmtId="3" fontId="102" fillId="0" borderId="37" xfId="0" applyNumberFormat="1" applyFont="1" applyBorder="1" applyAlignment="1">
      <alignment horizontal="right" vertical="top" wrapText="1" indent="2"/>
    </xf>
    <xf numFmtId="3" fontId="102" fillId="0" borderId="20" xfId="0" applyNumberFormat="1" applyFont="1" applyBorder="1" applyAlignment="1">
      <alignment horizontal="right" vertical="top" wrapText="1" indent="2"/>
    </xf>
    <xf numFmtId="3" fontId="102" fillId="0" borderId="0" xfId="0" applyNumberFormat="1" applyFont="1" applyAlignment="1">
      <alignment horizontal="right" vertical="top" wrapText="1" indent="2"/>
    </xf>
    <xf numFmtId="167" fontId="45" fillId="0" borderId="5" xfId="22" applyNumberFormat="1" applyFont="1" applyBorder="1" applyAlignment="1">
      <alignment horizontal="center" vertical="top" wrapText="1"/>
    </xf>
    <xf numFmtId="167" fontId="45" fillId="0" borderId="21" xfId="22" applyNumberFormat="1" applyFont="1" applyBorder="1" applyAlignment="1">
      <alignment horizontal="center" vertical="top" wrapText="1"/>
    </xf>
    <xf numFmtId="0" fontId="43" fillId="0" borderId="18" xfId="0" applyFont="1" applyBorder="1" applyAlignment="1">
      <alignment horizontal="center" vertical="top" wrapText="1"/>
    </xf>
    <xf numFmtId="0" fontId="43" fillId="0" borderId="24" xfId="0" applyFont="1" applyBorder="1" applyAlignment="1">
      <alignment horizontal="center" vertical="top" wrapText="1"/>
    </xf>
    <xf numFmtId="167" fontId="45" fillId="0" borderId="34" xfId="22" applyNumberFormat="1" applyFont="1" applyBorder="1" applyAlignment="1">
      <alignment horizontal="center" vertical="top" wrapText="1"/>
    </xf>
    <xf numFmtId="170" fontId="43" fillId="0" borderId="18" xfId="0" applyNumberFormat="1" applyFont="1" applyBorder="1" applyAlignment="1">
      <alignment horizontal="center" vertical="top" wrapText="1"/>
    </xf>
    <xf numFmtId="170" fontId="43" fillId="0" borderId="0" xfId="0" applyNumberFormat="1" applyFont="1" applyAlignment="1">
      <alignment vertical="top" wrapText="1"/>
    </xf>
    <xf numFmtId="170" fontId="43" fillId="0" borderId="0" xfId="0" applyNumberFormat="1" applyFont="1" applyAlignment="1">
      <alignment vertical="center" wrapText="1"/>
    </xf>
    <xf numFmtId="170" fontId="43" fillId="0" borderId="0" xfId="0" applyNumberFormat="1" applyFont="1"/>
    <xf numFmtId="0" fontId="122" fillId="0" borderId="0" xfId="0" applyFont="1" applyAlignment="1">
      <alignment vertical="center"/>
    </xf>
    <xf numFmtId="0" fontId="123" fillId="0" borderId="0" xfId="0" applyFont="1" applyAlignment="1">
      <alignment horizontal="right"/>
    </xf>
    <xf numFmtId="172" fontId="108" fillId="0" borderId="0" xfId="0" applyNumberFormat="1" applyFont="1"/>
    <xf numFmtId="0" fontId="124" fillId="0" borderId="12" xfId="0" applyFont="1" applyBorder="1" applyAlignment="1">
      <alignment horizontal="centerContinuous" vertical="center"/>
    </xf>
    <xf numFmtId="0" fontId="125" fillId="0" borderId="15" xfId="0" applyFont="1" applyBorder="1" applyAlignment="1">
      <alignment horizontal="centerContinuous" vertical="center"/>
    </xf>
    <xf numFmtId="0" fontId="108" fillId="0" borderId="0" xfId="0" applyFont="1" applyAlignment="1">
      <alignment horizontal="right"/>
    </xf>
    <xf numFmtId="0" fontId="108" fillId="0" borderId="0" xfId="0" applyFont="1" applyAlignment="1">
      <alignment horizontal="right" vertical="center"/>
    </xf>
    <xf numFmtId="169" fontId="127" fillId="0" borderId="11" xfId="0" applyNumberFormat="1" applyFont="1" applyBorder="1" applyAlignment="1">
      <alignment horizontal="center" vertical="center" wrapText="1"/>
    </xf>
    <xf numFmtId="169" fontId="127" fillId="0" borderId="40" xfId="0" applyNumberFormat="1" applyFont="1" applyBorder="1" applyAlignment="1">
      <alignment horizontal="center" vertical="center" wrapText="1"/>
    </xf>
    <xf numFmtId="0" fontId="127" fillId="0" borderId="24" xfId="0" applyFont="1" applyBorder="1" applyAlignment="1">
      <alignment horizontal="right" vertical="center"/>
    </xf>
    <xf numFmtId="0" fontId="127" fillId="0" borderId="25" xfId="0" applyFont="1" applyBorder="1" applyAlignment="1">
      <alignment horizontal="right" vertical="center"/>
    </xf>
    <xf numFmtId="0" fontId="110" fillId="0" borderId="0" xfId="0" applyFont="1" applyAlignment="1">
      <alignment vertical="center"/>
    </xf>
    <xf numFmtId="0" fontId="128" fillId="0" borderId="10" xfId="0" applyFont="1" applyBorder="1" applyAlignment="1">
      <alignment horizontal="center"/>
    </xf>
    <xf numFmtId="0" fontId="108" fillId="0" borderId="12" xfId="0" applyFont="1" applyBorder="1"/>
    <xf numFmtId="0" fontId="108" fillId="0" borderId="35" xfId="0" applyFont="1" applyBorder="1"/>
    <xf numFmtId="172" fontId="51" fillId="0" borderId="0" xfId="0" applyNumberFormat="1" applyFont="1" applyAlignment="1">
      <alignment horizontal="center"/>
    </xf>
    <xf numFmtId="0" fontId="124" fillId="0" borderId="10" xfId="0" applyFont="1" applyBorder="1" applyAlignment="1">
      <alignment horizontal="left"/>
    </xf>
    <xf numFmtId="170" fontId="127" fillId="0" borderId="1" xfId="0" applyNumberFormat="1" applyFont="1" applyBorder="1" applyAlignment="1">
      <alignment horizontal="right" vertical="center" indent="1"/>
    </xf>
    <xf numFmtId="170" fontId="127" fillId="0" borderId="60" xfId="0" applyNumberFormat="1" applyFont="1" applyBorder="1" applyAlignment="1">
      <alignment horizontal="right" vertical="center" indent="1"/>
    </xf>
    <xf numFmtId="170" fontId="127" fillId="0" borderId="37" xfId="0" applyNumberFormat="1" applyFont="1" applyBorder="1" applyAlignment="1">
      <alignment horizontal="right" vertical="center" indent="1"/>
    </xf>
    <xf numFmtId="170" fontId="127" fillId="0" borderId="17" xfId="0" applyNumberFormat="1" applyFont="1" applyBorder="1" applyAlignment="1">
      <alignment horizontal="right" vertical="center" indent="1"/>
    </xf>
    <xf numFmtId="170" fontId="127" fillId="0" borderId="22" xfId="0" applyNumberFormat="1" applyFont="1" applyBorder="1" applyAlignment="1">
      <alignment horizontal="right" vertical="center" indent="1"/>
    </xf>
    <xf numFmtId="170" fontId="129" fillId="0" borderId="0" xfId="0" applyNumberFormat="1" applyFont="1" applyAlignment="1">
      <alignment vertical="center"/>
    </xf>
    <xf numFmtId="0" fontId="126" fillId="0" borderId="0" xfId="0" applyFont="1"/>
    <xf numFmtId="170" fontId="130" fillId="0" borderId="0" xfId="0" applyNumberFormat="1" applyFont="1" applyAlignment="1">
      <alignment vertical="center"/>
    </xf>
    <xf numFmtId="0" fontId="51" fillId="0" borderId="0" xfId="0" applyFont="1"/>
    <xf numFmtId="0" fontId="57" fillId="0" borderId="0" xfId="0" applyFont="1"/>
    <xf numFmtId="167" fontId="130" fillId="0" borderId="0" xfId="22" applyNumberFormat="1" applyFont="1" applyAlignment="1">
      <alignment vertical="center"/>
    </xf>
    <xf numFmtId="0" fontId="124" fillId="0" borderId="20" xfId="0" applyFont="1" applyBorder="1" applyAlignment="1">
      <alignment horizontal="left"/>
    </xf>
    <xf numFmtId="170" fontId="127" fillId="0" borderId="13" xfId="0" applyNumberFormat="1" applyFont="1" applyBorder="1" applyAlignment="1">
      <alignment horizontal="right" vertical="center" indent="1"/>
    </xf>
    <xf numFmtId="0" fontId="124" fillId="0" borderId="11" xfId="0" applyFont="1" applyBorder="1" applyAlignment="1">
      <alignment horizontal="left"/>
    </xf>
    <xf numFmtId="170" fontId="127" fillId="0" borderId="18" xfId="0" applyNumberFormat="1" applyFont="1" applyBorder="1" applyAlignment="1">
      <alignment horizontal="right" vertical="center" indent="1"/>
    </xf>
    <xf numFmtId="170" fontId="127" fillId="0" borderId="25" xfId="0" applyNumberFormat="1" applyFont="1" applyBorder="1" applyAlignment="1">
      <alignment horizontal="right" vertical="center" indent="1"/>
    </xf>
    <xf numFmtId="170" fontId="127" fillId="0" borderId="23" xfId="0" applyNumberFormat="1" applyFont="1" applyBorder="1" applyAlignment="1">
      <alignment horizontal="right" vertical="center" indent="1"/>
    </xf>
    <xf numFmtId="0" fontId="131" fillId="0" borderId="0" xfId="0" applyFont="1" applyAlignment="1">
      <alignment horizontal="left" indent="1"/>
    </xf>
    <xf numFmtId="0" fontId="108" fillId="0" borderId="15" xfId="0" applyFont="1" applyBorder="1"/>
    <xf numFmtId="0" fontId="132" fillId="0" borderId="15" xfId="0" applyFont="1" applyBorder="1" applyAlignment="1">
      <alignment vertical="center"/>
    </xf>
    <xf numFmtId="0" fontId="132" fillId="0" borderId="0" xfId="0" applyFont="1" applyAlignment="1">
      <alignment vertical="center"/>
    </xf>
    <xf numFmtId="0" fontId="133" fillId="0" borderId="0" xfId="0" applyFont="1" applyAlignment="1">
      <alignment horizontal="left" indent="3"/>
    </xf>
    <xf numFmtId="0" fontId="122" fillId="0" borderId="0" xfId="0" applyFont="1" applyAlignment="1">
      <alignment horizontal="center" vertical="center"/>
    </xf>
    <xf numFmtId="0" fontId="124" fillId="0" borderId="7" xfId="0" applyFont="1" applyBorder="1" applyAlignment="1">
      <alignment vertical="center"/>
    </xf>
    <xf numFmtId="169" fontId="127" fillId="0" borderId="0" xfId="0" applyNumberFormat="1" applyFont="1" applyAlignment="1">
      <alignment horizontal="center" vertical="center" wrapText="1"/>
    </xf>
    <xf numFmtId="0" fontId="127" fillId="0" borderId="0" xfId="0" applyFont="1" applyAlignment="1">
      <alignment horizontal="right" vertical="center"/>
    </xf>
    <xf numFmtId="0" fontId="127" fillId="0" borderId="1" xfId="0" applyFont="1" applyBorder="1" applyAlignment="1">
      <alignment horizontal="right" vertical="center"/>
    </xf>
    <xf numFmtId="0" fontId="124" fillId="0" borderId="12" xfId="0" applyFont="1" applyBorder="1" applyAlignment="1">
      <alignment horizontal="left"/>
    </xf>
    <xf numFmtId="170" fontId="127" fillId="0" borderId="26" xfId="0" applyNumberFormat="1" applyFont="1" applyBorder="1" applyAlignment="1">
      <alignment horizontal="right" vertical="center" indent="1"/>
    </xf>
    <xf numFmtId="170" fontId="127" fillId="0" borderId="27" xfId="0" applyNumberFormat="1" applyFont="1" applyBorder="1" applyAlignment="1">
      <alignment horizontal="right" vertical="center" indent="1"/>
    </xf>
    <xf numFmtId="170" fontId="127" fillId="0" borderId="16" xfId="0" applyNumberFormat="1" applyFont="1" applyBorder="1" applyAlignment="1">
      <alignment horizontal="right" vertical="center" indent="1"/>
    </xf>
    <xf numFmtId="170" fontId="127" fillId="0" borderId="15" xfId="0" applyNumberFormat="1" applyFont="1" applyBorder="1" applyAlignment="1">
      <alignment horizontal="right" vertical="center" indent="1"/>
    </xf>
    <xf numFmtId="170" fontId="127" fillId="0" borderId="20" xfId="0" applyNumberFormat="1" applyFont="1" applyBorder="1" applyAlignment="1">
      <alignment horizontal="right" vertical="center" indent="1"/>
    </xf>
    <xf numFmtId="170" fontId="127" fillId="0" borderId="0" xfId="0" applyNumberFormat="1" applyFont="1" applyAlignment="1">
      <alignment horizontal="right" vertical="center" indent="1"/>
    </xf>
    <xf numFmtId="0" fontId="124" fillId="0" borderId="74" xfId="0" applyFont="1" applyBorder="1" applyAlignment="1">
      <alignment horizontal="left"/>
    </xf>
    <xf numFmtId="170" fontId="127" fillId="0" borderId="44" xfId="0" applyNumberFormat="1" applyFont="1" applyBorder="1" applyAlignment="1">
      <alignment horizontal="right" vertical="center" indent="1"/>
    </xf>
    <xf numFmtId="170" fontId="127" fillId="0" borderId="32" xfId="0" applyNumberFormat="1" applyFont="1" applyBorder="1" applyAlignment="1">
      <alignment horizontal="right" vertical="center" indent="1"/>
    </xf>
    <xf numFmtId="170" fontId="127" fillId="0" borderId="3" xfId="0" applyNumberFormat="1" applyFont="1" applyBorder="1" applyAlignment="1">
      <alignment horizontal="right" vertical="center" indent="1"/>
    </xf>
    <xf numFmtId="0" fontId="124" fillId="4" borderId="79" xfId="0" applyFont="1" applyFill="1" applyBorder="1" applyAlignment="1">
      <alignment horizontal="left"/>
    </xf>
    <xf numFmtId="170" fontId="127" fillId="4" borderId="2" xfId="0" applyNumberFormat="1" applyFont="1" applyFill="1" applyBorder="1" applyAlignment="1">
      <alignment horizontal="right" vertical="center" indent="1"/>
    </xf>
    <xf numFmtId="170" fontId="127" fillId="4" borderId="1" xfId="0" applyNumberFormat="1" applyFont="1" applyFill="1" applyBorder="1" applyAlignment="1">
      <alignment horizontal="right" vertical="center" indent="1"/>
    </xf>
    <xf numFmtId="170" fontId="127" fillId="4" borderId="0" xfId="0" applyNumberFormat="1" applyFont="1" applyFill="1" applyAlignment="1">
      <alignment horizontal="right" vertical="center" indent="1"/>
    </xf>
    <xf numFmtId="170" fontId="127" fillId="4" borderId="17" xfId="0" applyNumberFormat="1" applyFont="1" applyFill="1" applyBorder="1" applyAlignment="1">
      <alignment horizontal="right" vertical="center" indent="1"/>
    </xf>
    <xf numFmtId="0" fontId="124" fillId="4" borderId="20" xfId="0" applyFont="1" applyFill="1" applyBorder="1" applyAlignment="1">
      <alignment horizontal="left"/>
    </xf>
    <xf numFmtId="0" fontId="124" fillId="4" borderId="21" xfId="0" applyFont="1" applyFill="1" applyBorder="1" applyAlignment="1">
      <alignment horizontal="left"/>
    </xf>
    <xf numFmtId="170" fontId="127" fillId="4" borderId="25" xfId="0" applyNumberFormat="1" applyFont="1" applyFill="1" applyBorder="1" applyAlignment="1">
      <alignment horizontal="right" vertical="center" indent="1"/>
    </xf>
    <xf numFmtId="170" fontId="127" fillId="4" borderId="24" xfId="0" applyNumberFormat="1" applyFont="1" applyFill="1" applyBorder="1" applyAlignment="1">
      <alignment horizontal="right" vertical="center" indent="1"/>
    </xf>
    <xf numFmtId="170" fontId="127" fillId="4" borderId="18" xfId="0" applyNumberFormat="1" applyFont="1" applyFill="1" applyBorder="1" applyAlignment="1">
      <alignment horizontal="right" vertical="center" indent="1"/>
    </xf>
    <xf numFmtId="0" fontId="133" fillId="0" borderId="0" xfId="0" applyFont="1" applyAlignment="1">
      <alignment vertical="center"/>
    </xf>
    <xf numFmtId="169" fontId="123" fillId="0" borderId="0" xfId="0" applyNumberFormat="1" applyFont="1" applyAlignment="1">
      <alignment horizontal="right"/>
    </xf>
    <xf numFmtId="3" fontId="43" fillId="0" borderId="12" xfId="0" applyNumberFormat="1" applyFont="1" applyBorder="1" applyAlignment="1">
      <alignment horizontal="right" vertical="center" wrapText="1"/>
    </xf>
    <xf numFmtId="177" fontId="43" fillId="0" borderId="15" xfId="0" applyNumberFormat="1" applyFont="1" applyBorder="1" applyAlignment="1">
      <alignment horizontal="center" vertical="center" wrapText="1"/>
    </xf>
    <xf numFmtId="3" fontId="43" fillId="0" borderId="35" xfId="0" applyNumberFormat="1" applyFont="1" applyBorder="1" applyAlignment="1">
      <alignment horizontal="right" vertical="center" wrapText="1"/>
    </xf>
    <xf numFmtId="177" fontId="43" fillId="0" borderId="36" xfId="0" applyNumberFormat="1" applyFont="1" applyBorder="1" applyAlignment="1">
      <alignment horizontal="center" vertical="center" wrapText="1"/>
    </xf>
    <xf numFmtId="3" fontId="43" fillId="0" borderId="15" xfId="0" applyNumberFormat="1" applyFont="1" applyBorder="1" applyAlignment="1">
      <alignment horizontal="right" vertical="center" wrapText="1"/>
    </xf>
    <xf numFmtId="177" fontId="43" fillId="0" borderId="36" xfId="0" applyNumberFormat="1" applyFont="1" applyBorder="1" applyAlignment="1">
      <alignment horizontal="right" vertical="center" wrapText="1"/>
    </xf>
    <xf numFmtId="177" fontId="43" fillId="0" borderId="16" xfId="0" applyNumberFormat="1" applyFont="1" applyBorder="1" applyAlignment="1">
      <alignment horizontal="center" vertical="center" wrapText="1"/>
    </xf>
    <xf numFmtId="171" fontId="43" fillId="0" borderId="0" xfId="0" applyNumberFormat="1" applyFont="1"/>
    <xf numFmtId="3" fontId="43" fillId="0" borderId="10" xfId="0" applyNumberFormat="1" applyFont="1" applyBorder="1" applyAlignment="1">
      <alignment horizontal="right" vertical="center" wrapText="1"/>
    </xf>
    <xf numFmtId="3" fontId="43" fillId="0" borderId="30" xfId="0" applyNumberFormat="1" applyFont="1" applyBorder="1" applyAlignment="1">
      <alignment horizontal="right" vertical="center" wrapText="1"/>
    </xf>
    <xf numFmtId="177" fontId="43" fillId="0" borderId="13" xfId="0" applyNumberFormat="1" applyFont="1" applyBorder="1" applyAlignment="1">
      <alignment horizontal="right" vertical="center" wrapText="1"/>
    </xf>
    <xf numFmtId="3" fontId="102" fillId="0" borderId="10" xfId="0" applyNumberFormat="1" applyFont="1" applyBorder="1" applyAlignment="1">
      <alignment horizontal="right" vertical="top" wrapText="1"/>
    </xf>
    <xf numFmtId="3" fontId="102" fillId="0" borderId="30" xfId="0" applyNumberFormat="1" applyFont="1" applyBorder="1" applyAlignment="1">
      <alignment horizontal="right" vertical="top" wrapText="1"/>
    </xf>
    <xf numFmtId="0" fontId="43" fillId="0" borderId="11" xfId="0" applyFont="1" applyBorder="1" applyAlignment="1">
      <alignment horizontal="center" vertical="top"/>
    </xf>
    <xf numFmtId="167" fontId="45" fillId="0" borderId="11" xfId="22" applyNumberFormat="1" applyFont="1" applyBorder="1" applyAlignment="1">
      <alignment vertical="top"/>
    </xf>
    <xf numFmtId="167" fontId="45" fillId="0" borderId="34" xfId="22" applyNumberFormat="1" applyFont="1" applyBorder="1" applyAlignment="1">
      <alignment vertical="top"/>
    </xf>
    <xf numFmtId="167" fontId="45" fillId="0" borderId="24" xfId="22" applyNumberFormat="1" applyFont="1" applyBorder="1" applyAlignment="1">
      <alignment vertical="top"/>
    </xf>
    <xf numFmtId="167" fontId="45" fillId="0" borderId="24" xfId="22" applyNumberFormat="1" applyFont="1" applyBorder="1" applyAlignment="1">
      <alignment vertical="top" wrapText="1"/>
    </xf>
    <xf numFmtId="14" fontId="43" fillId="0" borderId="0" xfId="0" applyNumberFormat="1" applyFont="1"/>
    <xf numFmtId="3" fontId="43" fillId="0" borderId="13" xfId="0" applyNumberFormat="1" applyFont="1" applyBorder="1" applyAlignment="1">
      <alignment horizontal="right" vertical="center" wrapText="1"/>
    </xf>
    <xf numFmtId="3" fontId="43" fillId="0" borderId="17" xfId="0" applyNumberFormat="1" applyFont="1" applyBorder="1" applyAlignment="1">
      <alignment horizontal="right" vertical="center" wrapText="1"/>
    </xf>
    <xf numFmtId="167" fontId="45" fillId="0" borderId="11" xfId="22" applyNumberFormat="1" applyFont="1" applyBorder="1" applyAlignment="1">
      <alignment vertical="top" wrapText="1"/>
    </xf>
    <xf numFmtId="0" fontId="127" fillId="0" borderId="0" xfId="0" applyFont="1"/>
    <xf numFmtId="4" fontId="43" fillId="0" borderId="0" xfId="0" applyNumberFormat="1" applyFont="1" applyAlignment="1">
      <alignment horizontal="right" vertical="top" wrapText="1" indent="3"/>
    </xf>
    <xf numFmtId="4" fontId="43" fillId="0" borderId="0" xfId="0" applyNumberFormat="1" applyFont="1" applyAlignment="1">
      <alignment horizontal="right" indent="4"/>
    </xf>
    <xf numFmtId="3" fontId="102" fillId="0" borderId="10" xfId="0" applyNumberFormat="1" applyFont="1" applyBorder="1" applyAlignment="1">
      <alignment horizontal="center" vertical="top" wrapText="1"/>
    </xf>
    <xf numFmtId="0" fontId="45" fillId="0" borderId="18" xfId="0" applyFont="1" applyBorder="1" applyAlignment="1">
      <alignment vertical="center" wrapText="1"/>
    </xf>
    <xf numFmtId="167" fontId="115" fillId="0" borderId="11" xfId="22" applyNumberFormat="1" applyFont="1" applyBorder="1" applyAlignment="1">
      <alignment horizontal="right" vertical="top" wrapText="1" indent="1"/>
    </xf>
    <xf numFmtId="167" fontId="115" fillId="0" borderId="14" xfId="22" applyNumberFormat="1" applyFont="1" applyBorder="1" applyAlignment="1">
      <alignment horizontal="right" vertical="top" wrapText="1"/>
    </xf>
    <xf numFmtId="167" fontId="115" fillId="0" borderId="11" xfId="22" applyNumberFormat="1" applyFont="1" applyBorder="1" applyAlignment="1">
      <alignment horizontal="center" vertical="top" wrapText="1"/>
    </xf>
    <xf numFmtId="0" fontId="55" fillId="0" borderId="0" xfId="0" applyFont="1" applyAlignment="1">
      <alignment horizontal="left"/>
    </xf>
    <xf numFmtId="170" fontId="43" fillId="0" borderId="10" xfId="0" applyNumberFormat="1" applyFont="1" applyBorder="1" applyAlignment="1">
      <alignment horizontal="right" vertical="top" wrapText="1" indent="1"/>
    </xf>
    <xf numFmtId="170" fontId="43" fillId="0" borderId="30" xfId="0" applyNumberFormat="1" applyFont="1" applyBorder="1" applyAlignment="1">
      <alignment horizontal="right" vertical="top" wrapText="1" indent="1"/>
    </xf>
    <xf numFmtId="170" fontId="43" fillId="0" borderId="0" xfId="0" applyNumberFormat="1" applyFont="1" applyAlignment="1">
      <alignment horizontal="right" vertical="top" wrapText="1" indent="1"/>
    </xf>
    <xf numFmtId="177" fontId="43" fillId="0" borderId="17" xfId="0" applyNumberFormat="1" applyFont="1" applyBorder="1"/>
    <xf numFmtId="4" fontId="102" fillId="0" borderId="10" xfId="0" applyNumberFormat="1" applyFont="1" applyBorder="1" applyAlignment="1">
      <alignment horizontal="right" vertical="top" wrapText="1"/>
    </xf>
    <xf numFmtId="4" fontId="102" fillId="0" borderId="0" xfId="0" applyNumberFormat="1" applyFont="1" applyAlignment="1">
      <alignment horizontal="right" vertical="center" wrapText="1"/>
    </xf>
    <xf numFmtId="4" fontId="102" fillId="0" borderId="77" xfId="0" applyNumberFormat="1" applyFont="1" applyBorder="1" applyAlignment="1">
      <alignment horizontal="right" vertical="top" wrapText="1"/>
    </xf>
    <xf numFmtId="4" fontId="102" fillId="0" borderId="0" xfId="0" applyNumberFormat="1" applyFont="1" applyAlignment="1">
      <alignment horizontal="right" vertical="top" wrapText="1"/>
    </xf>
    <xf numFmtId="4" fontId="102" fillId="0" borderId="60" xfId="0" applyNumberFormat="1" applyFont="1" applyBorder="1" applyAlignment="1">
      <alignment horizontal="right" vertical="top" wrapText="1"/>
    </xf>
    <xf numFmtId="167" fontId="45" fillId="0" borderId="34" xfId="22" applyNumberFormat="1" applyFont="1" applyBorder="1" applyAlignment="1">
      <alignment vertical="top" wrapText="1"/>
    </xf>
    <xf numFmtId="167" fontId="45" fillId="0" borderId="14" xfId="22" applyNumberFormat="1" applyFont="1" applyBorder="1" applyAlignment="1">
      <alignment vertical="top" wrapText="1"/>
    </xf>
    <xf numFmtId="167" fontId="45" fillId="0" borderId="18" xfId="22" applyNumberFormat="1" applyFont="1" applyBorder="1" applyAlignment="1">
      <alignment vertical="top" wrapText="1"/>
    </xf>
    <xf numFmtId="0" fontId="106" fillId="0" borderId="0" xfId="0" applyFont="1"/>
    <xf numFmtId="0" fontId="43" fillId="0" borderId="13" xfId="0" applyFont="1" applyBorder="1" applyAlignment="1">
      <alignment horizontal="right"/>
    </xf>
    <xf numFmtId="1" fontId="43" fillId="0" borderId="0" xfId="0" applyNumberFormat="1" applyFont="1" applyAlignment="1">
      <alignment horizontal="center"/>
    </xf>
    <xf numFmtId="0" fontId="102" fillId="0" borderId="0" xfId="0" applyFont="1" applyAlignment="1">
      <alignment horizontal="left" indent="3"/>
    </xf>
    <xf numFmtId="0" fontId="71" fillId="5" borderId="75" xfId="0" applyFont="1" applyFill="1" applyBorder="1" applyAlignment="1">
      <alignment horizontal="center" vertical="center" wrapText="1"/>
    </xf>
    <xf numFmtId="0" fontId="71" fillId="5" borderId="75" xfId="0" applyFont="1" applyFill="1" applyBorder="1" applyAlignment="1">
      <alignment horizontal="left" vertical="center" wrapText="1"/>
    </xf>
    <xf numFmtId="0" fontId="71" fillId="5" borderId="91" xfId="0" applyFont="1" applyFill="1" applyBorder="1" applyAlignment="1">
      <alignment horizontal="center" vertical="center" wrapText="1"/>
    </xf>
    <xf numFmtId="0" fontId="71" fillId="5" borderId="91" xfId="0" applyFont="1" applyFill="1" applyBorder="1" applyAlignment="1">
      <alignment horizontal="left" vertical="center" wrapText="1"/>
    </xf>
    <xf numFmtId="0" fontId="71" fillId="5" borderId="0" xfId="0" applyFont="1" applyFill="1" applyAlignment="1">
      <alignment horizontal="center" vertical="center" wrapText="1"/>
    </xf>
    <xf numFmtId="0" fontId="71" fillId="5" borderId="0" xfId="0" applyFont="1" applyFill="1" applyAlignment="1">
      <alignment horizontal="left" vertical="center" wrapText="1"/>
    </xf>
    <xf numFmtId="0" fontId="71" fillId="5" borderId="0" xfId="0" applyFont="1" applyFill="1" applyAlignment="1">
      <alignment horizontal="left" vertical="center" wrapText="1" indent="1"/>
    </xf>
    <xf numFmtId="0" fontId="71" fillId="5" borderId="91" xfId="0" applyFont="1" applyFill="1" applyBorder="1" applyAlignment="1">
      <alignment horizontal="left" vertical="center" wrapText="1" indent="1"/>
    </xf>
    <xf numFmtId="0" fontId="71" fillId="5" borderId="75" xfId="0" applyFont="1" applyFill="1" applyBorder="1" applyAlignment="1">
      <alignment horizontal="center" vertical="center"/>
    </xf>
    <xf numFmtId="0" fontId="105" fillId="5" borderId="91" xfId="0" applyFont="1" applyFill="1" applyBorder="1" applyAlignment="1">
      <alignment horizontal="center" vertical="center"/>
    </xf>
    <xf numFmtId="0" fontId="43" fillId="5" borderId="75" xfId="0" applyFont="1" applyFill="1" applyBorder="1" applyAlignment="1">
      <alignment horizontal="center" vertical="center" wrapText="1"/>
    </xf>
    <xf numFmtId="0" fontId="43" fillId="5" borderId="75" xfId="0" applyFont="1" applyFill="1" applyBorder="1" applyAlignment="1">
      <alignment horizontal="left" vertical="center" wrapText="1"/>
    </xf>
    <xf numFmtId="0" fontId="43" fillId="5" borderId="91" xfId="0" applyFont="1" applyFill="1" applyBorder="1" applyAlignment="1">
      <alignment horizontal="center" vertical="center" wrapText="1"/>
    </xf>
    <xf numFmtId="0" fontId="43" fillId="5" borderId="91" xfId="0" applyFont="1" applyFill="1" applyBorder="1" applyAlignment="1">
      <alignment horizontal="left" vertical="center" wrapText="1"/>
    </xf>
    <xf numFmtId="0" fontId="43" fillId="5" borderId="0" xfId="0" applyFont="1" applyFill="1" applyAlignment="1">
      <alignment horizontal="center" vertical="center" wrapText="1"/>
    </xf>
    <xf numFmtId="0" fontId="43" fillId="5" borderId="0" xfId="0" applyFont="1" applyFill="1" applyAlignment="1">
      <alignment horizontal="left" vertical="center" wrapText="1"/>
    </xf>
    <xf numFmtId="0" fontId="43" fillId="5" borderId="0" xfId="0" applyFont="1" applyFill="1" applyAlignment="1">
      <alignment horizontal="left" vertical="center" wrapText="1" indent="1"/>
    </xf>
    <xf numFmtId="0" fontId="43" fillId="5" borderId="91" xfId="0" applyFont="1" applyFill="1" applyBorder="1" applyAlignment="1">
      <alignment horizontal="left" vertical="center" wrapText="1" indent="1"/>
    </xf>
    <xf numFmtId="0" fontId="43" fillId="5" borderId="75" xfId="0" applyFont="1" applyFill="1" applyBorder="1" applyAlignment="1">
      <alignment horizontal="center" vertical="center"/>
    </xf>
    <xf numFmtId="0" fontId="102" fillId="5" borderId="3" xfId="0" applyFont="1" applyFill="1" applyBorder="1" applyAlignment="1">
      <alignment horizontal="center" vertical="center" wrapText="1"/>
    </xf>
    <xf numFmtId="0" fontId="43" fillId="5" borderId="13" xfId="0" applyFont="1" applyFill="1" applyBorder="1" applyAlignment="1">
      <alignment horizontal="center"/>
    </xf>
    <xf numFmtId="0" fontId="102" fillId="5" borderId="13" xfId="0" applyFont="1" applyFill="1" applyBorder="1" applyAlignment="1">
      <alignment horizontal="left" indent="2"/>
    </xf>
    <xf numFmtId="0" fontId="43" fillId="5" borderId="13" xfId="0" applyFont="1" applyFill="1" applyBorder="1"/>
    <xf numFmtId="0" fontId="43" fillId="5" borderId="76" xfId="0" applyFont="1" applyFill="1" applyBorder="1" applyAlignment="1">
      <alignment horizontal="center"/>
    </xf>
    <xf numFmtId="0" fontId="43" fillId="5" borderId="76" xfId="0" applyFont="1" applyFill="1" applyBorder="1"/>
    <xf numFmtId="0" fontId="102" fillId="5" borderId="4" xfId="0" applyFont="1" applyFill="1" applyBorder="1"/>
    <xf numFmtId="0" fontId="74" fillId="5" borderId="3" xfId="0" applyFont="1" applyFill="1" applyBorder="1" applyAlignment="1">
      <alignment horizontal="center" vertical="center" wrapText="1"/>
    </xf>
    <xf numFmtId="0" fontId="74" fillId="5" borderId="82" xfId="0" applyFont="1" applyFill="1" applyBorder="1" applyAlignment="1">
      <alignment horizontal="center" vertical="center" wrapText="1"/>
    </xf>
    <xf numFmtId="0" fontId="74" fillId="5" borderId="4" xfId="0" applyFont="1" applyFill="1" applyBorder="1" applyAlignment="1">
      <alignment horizontal="center" vertical="center" wrapText="1"/>
    </xf>
    <xf numFmtId="0" fontId="43" fillId="5" borderId="95" xfId="0" applyFont="1" applyFill="1" applyBorder="1" applyAlignment="1">
      <alignment horizontal="center"/>
    </xf>
    <xf numFmtId="0" fontId="43" fillId="5" borderId="96" xfId="0" applyFont="1" applyFill="1" applyBorder="1" applyAlignment="1">
      <alignment horizontal="center"/>
    </xf>
    <xf numFmtId="167" fontId="43" fillId="0" borderId="0" xfId="22" applyNumberFormat="1" applyFont="1" applyBorder="1" applyAlignment="1">
      <alignment horizontal="center" vertical="center"/>
    </xf>
    <xf numFmtId="10" fontId="43" fillId="0" borderId="0" xfId="22" applyNumberFormat="1" applyFont="1" applyBorder="1" applyAlignment="1">
      <alignment horizontal="center" vertical="center"/>
    </xf>
    <xf numFmtId="180" fontId="105" fillId="0" borderId="0" xfId="3" applyNumberFormat="1" applyFont="1" applyFill="1" applyBorder="1" applyAlignment="1">
      <alignment horizontal="center" vertical="center"/>
    </xf>
    <xf numFmtId="167" fontId="105" fillId="0" borderId="0" xfId="22" applyNumberFormat="1" applyFont="1" applyFill="1" applyBorder="1" applyAlignment="1">
      <alignment horizontal="center" vertical="center"/>
    </xf>
    <xf numFmtId="167" fontId="43" fillId="0" borderId="0" xfId="22" applyNumberFormat="1" applyFont="1" applyBorder="1" applyAlignment="1">
      <alignment horizontal="center" vertical="center" wrapText="1"/>
    </xf>
    <xf numFmtId="0" fontId="106" fillId="5" borderId="76" xfId="0" applyFont="1" applyFill="1" applyBorder="1" applyAlignment="1">
      <alignment horizontal="center" vertical="center" wrapText="1"/>
    </xf>
    <xf numFmtId="0" fontId="68" fillId="5" borderId="94" xfId="0" applyFont="1" applyFill="1" applyBorder="1" applyAlignment="1">
      <alignment horizontal="center" vertical="center" wrapText="1"/>
    </xf>
    <xf numFmtId="0" fontId="113" fillId="0" borderId="10" xfId="0" applyFont="1" applyBorder="1" applyAlignment="1">
      <alignment vertical="top" wrapText="1"/>
    </xf>
    <xf numFmtId="0" fontId="113" fillId="0" borderId="11" xfId="0" applyFont="1" applyBorder="1" applyAlignment="1">
      <alignment vertical="top" wrapText="1"/>
    </xf>
    <xf numFmtId="0" fontId="137" fillId="0" borderId="10" xfId="0" applyFont="1" applyBorder="1" applyAlignment="1">
      <alignment vertical="top" wrapText="1"/>
    </xf>
    <xf numFmtId="171" fontId="127" fillId="0" borderId="27" xfId="0" applyNumberFormat="1" applyFont="1" applyBorder="1" applyAlignment="1">
      <alignment horizontal="center" vertical="center"/>
    </xf>
    <xf numFmtId="171" fontId="127" fillId="0" borderId="16" xfId="0" applyNumberFormat="1" applyFont="1" applyBorder="1" applyAlignment="1">
      <alignment horizontal="center" vertical="center"/>
    </xf>
    <xf numFmtId="177" fontId="109" fillId="0" borderId="0" xfId="0" applyNumberFormat="1" applyFont="1" applyAlignment="1">
      <alignment horizontal="right" vertical="center" wrapText="1" indent="1"/>
    </xf>
    <xf numFmtId="177" fontId="109" fillId="0" borderId="13" xfId="0" applyNumberFormat="1" applyFont="1" applyBorder="1" applyAlignment="1">
      <alignment horizontal="right" vertical="center" wrapText="1" indent="1"/>
    </xf>
    <xf numFmtId="177" fontId="109" fillId="0" borderId="17" xfId="0" applyNumberFormat="1" applyFont="1" applyBorder="1" applyAlignment="1">
      <alignment horizontal="right" vertical="center" wrapText="1" indent="1"/>
    </xf>
    <xf numFmtId="171" fontId="79" fillId="0" borderId="35" xfId="0" applyNumberFormat="1" applyFont="1" applyBorder="1" applyAlignment="1">
      <alignment horizontal="center" vertical="center"/>
    </xf>
    <xf numFmtId="0" fontId="78" fillId="0" borderId="81" xfId="0" applyFont="1" applyBorder="1" applyAlignment="1">
      <alignment horizontal="center" vertical="center"/>
    </xf>
    <xf numFmtId="0" fontId="48" fillId="0" borderId="80" xfId="0" applyFont="1" applyBorder="1"/>
    <xf numFmtId="171" fontId="79" fillId="0" borderId="26" xfId="0" applyNumberFormat="1" applyFont="1" applyBorder="1" applyAlignment="1">
      <alignment horizontal="center" vertical="center"/>
    </xf>
    <xf numFmtId="171" fontId="79" fillId="0" borderId="28" xfId="0" applyNumberFormat="1" applyFont="1" applyBorder="1" applyAlignment="1">
      <alignment horizontal="center" vertical="center"/>
    </xf>
    <xf numFmtId="0" fontId="78" fillId="0" borderId="23" xfId="0" applyFont="1" applyBorder="1" applyAlignment="1">
      <alignment horizontal="center" vertical="center"/>
    </xf>
    <xf numFmtId="0" fontId="45" fillId="0" borderId="10" xfId="0" applyFont="1" applyBorder="1" applyAlignment="1">
      <alignment vertical="top" wrapText="1"/>
    </xf>
    <xf numFmtId="0" fontId="45" fillId="0" borderId="10" xfId="0" applyFont="1" applyBorder="1" applyAlignment="1">
      <alignment horizontal="center" vertical="center" wrapText="1"/>
    </xf>
    <xf numFmtId="170" fontId="127" fillId="0" borderId="5" xfId="0" applyNumberFormat="1" applyFont="1" applyBorder="1" applyAlignment="1">
      <alignment horizontal="right" vertical="center" indent="1"/>
    </xf>
    <xf numFmtId="0" fontId="127" fillId="0" borderId="25" xfId="0" applyFont="1" applyBorder="1" applyAlignment="1">
      <alignment horizontal="center" vertical="center"/>
    </xf>
    <xf numFmtId="0" fontId="127" fillId="0" borderId="18" xfId="0" applyFont="1" applyBorder="1" applyAlignment="1">
      <alignment horizontal="center" vertical="center"/>
    </xf>
    <xf numFmtId="170" fontId="127" fillId="0" borderId="35" xfId="0" applyNumberFormat="1" applyFont="1" applyBorder="1" applyAlignment="1">
      <alignment horizontal="right" vertical="center" indent="1"/>
    </xf>
    <xf numFmtId="170" fontId="127" fillId="0" borderId="104" xfId="0" applyNumberFormat="1" applyFont="1" applyBorder="1" applyAlignment="1">
      <alignment horizontal="right" vertical="center" indent="1"/>
    </xf>
    <xf numFmtId="170" fontId="127" fillId="0" borderId="31" xfId="0" applyNumberFormat="1" applyFont="1" applyBorder="1" applyAlignment="1">
      <alignment horizontal="right" vertical="center" indent="1"/>
    </xf>
    <xf numFmtId="170" fontId="127" fillId="4" borderId="104" xfId="0" applyNumberFormat="1" applyFont="1" applyFill="1" applyBorder="1" applyAlignment="1">
      <alignment horizontal="right" vertical="center" indent="1"/>
    </xf>
    <xf numFmtId="170" fontId="127" fillId="4" borderId="34" xfId="0" applyNumberFormat="1" applyFont="1" applyFill="1" applyBorder="1" applyAlignment="1">
      <alignment horizontal="right" vertical="center" indent="1"/>
    </xf>
    <xf numFmtId="169" fontId="127" fillId="0" borderId="48" xfId="0" applyNumberFormat="1" applyFont="1" applyBorder="1" applyAlignment="1">
      <alignment horizontal="center" vertical="center" wrapText="1"/>
    </xf>
    <xf numFmtId="169" fontId="127" fillId="0" borderId="106" xfId="0" applyNumberFormat="1" applyFont="1" applyBorder="1" applyAlignment="1">
      <alignment horizontal="center" vertical="center" wrapText="1"/>
    </xf>
    <xf numFmtId="169" fontId="127" fillId="0" borderId="29" xfId="0" applyNumberFormat="1" applyFont="1" applyBorder="1" applyAlignment="1">
      <alignment horizontal="center" vertical="center" wrapText="1"/>
    </xf>
    <xf numFmtId="169" fontId="127" fillId="0" borderId="107" xfId="0" applyNumberFormat="1" applyFont="1" applyBorder="1" applyAlignment="1">
      <alignment horizontal="center" vertical="center" wrapText="1"/>
    </xf>
    <xf numFmtId="170" fontId="127" fillId="0" borderId="9" xfId="0" applyNumberFormat="1" applyFont="1" applyBorder="1" applyAlignment="1">
      <alignment horizontal="right" vertical="center" indent="1"/>
    </xf>
    <xf numFmtId="170" fontId="127" fillId="0" borderId="43" xfId="0" applyNumberFormat="1" applyFont="1" applyBorder="1" applyAlignment="1">
      <alignment horizontal="right" vertical="center" indent="1"/>
    </xf>
    <xf numFmtId="170" fontId="127" fillId="4" borderId="37" xfId="0" applyNumberFormat="1" applyFont="1" applyFill="1" applyBorder="1" applyAlignment="1">
      <alignment horizontal="right" vertical="center" indent="1"/>
    </xf>
    <xf numFmtId="170" fontId="127" fillId="4" borderId="5" xfId="0" applyNumberFormat="1" applyFont="1" applyFill="1" applyBorder="1" applyAlignment="1">
      <alignment horizontal="right" vertical="center" indent="1"/>
    </xf>
    <xf numFmtId="0" fontId="127" fillId="0" borderId="1" xfId="0" applyFont="1" applyBorder="1" applyAlignment="1">
      <alignment horizontal="center" vertical="center"/>
    </xf>
    <xf numFmtId="0" fontId="127" fillId="0" borderId="17" xfId="0" applyFont="1" applyBorder="1" applyAlignment="1">
      <alignment horizontal="center" vertical="center"/>
    </xf>
    <xf numFmtId="3" fontId="52" fillId="0" borderId="104" xfId="0" applyNumberFormat="1" applyFont="1" applyBorder="1" applyAlignment="1">
      <alignment horizontal="center" vertical="center"/>
    </xf>
    <xf numFmtId="3" fontId="52" fillId="0" borderId="105" xfId="0" applyNumberFormat="1" applyFont="1" applyBorder="1" applyAlignment="1">
      <alignment horizontal="center" vertical="center"/>
    </xf>
    <xf numFmtId="3" fontId="52" fillId="0" borderId="20" xfId="0" applyNumberFormat="1" applyFont="1" applyBorder="1" applyAlignment="1">
      <alignment horizontal="center" vertical="center"/>
    </xf>
    <xf numFmtId="170" fontId="52" fillId="0" borderId="20" xfId="0" applyNumberFormat="1" applyFont="1" applyBorder="1" applyAlignment="1">
      <alignment horizontal="center" vertical="center"/>
    </xf>
    <xf numFmtId="0" fontId="56" fillId="0" borderId="20" xfId="0" applyFont="1" applyBorder="1"/>
    <xf numFmtId="10" fontId="52" fillId="0" borderId="20" xfId="22" applyNumberFormat="1" applyFont="1" applyBorder="1" applyAlignment="1">
      <alignment horizontal="center" vertical="center"/>
    </xf>
    <xf numFmtId="4" fontId="52" fillId="0" borderId="20" xfId="0" applyNumberFormat="1" applyFont="1" applyBorder="1" applyAlignment="1">
      <alignment horizontal="center" vertical="center"/>
    </xf>
    <xf numFmtId="4" fontId="52" fillId="0" borderId="21" xfId="0" applyNumberFormat="1" applyFont="1" applyBorder="1" applyAlignment="1">
      <alignment horizontal="center" vertical="center"/>
    </xf>
    <xf numFmtId="0" fontId="45" fillId="0" borderId="24" xfId="0" applyFont="1" applyBorder="1" applyAlignment="1">
      <alignment horizontal="center" vertical="center"/>
    </xf>
    <xf numFmtId="0" fontId="45" fillId="0" borderId="17" xfId="0" applyFont="1" applyBorder="1" applyAlignment="1">
      <alignment vertical="center"/>
    </xf>
    <xf numFmtId="0" fontId="45" fillId="0" borderId="17" xfId="0" applyFont="1" applyBorder="1" applyAlignment="1">
      <alignment vertical="top"/>
    </xf>
    <xf numFmtId="0" fontId="113" fillId="0" borderId="10" xfId="0" applyFont="1" applyBorder="1" applyAlignment="1">
      <alignment vertical="top"/>
    </xf>
    <xf numFmtId="0" fontId="113" fillId="0" borderId="10" xfId="0" applyFont="1" applyBorder="1" applyAlignment="1">
      <alignment vertical="center" wrapText="1"/>
    </xf>
    <xf numFmtId="3" fontId="74" fillId="0" borderId="10" xfId="0" applyNumberFormat="1" applyFont="1" applyBorder="1" applyAlignment="1">
      <alignment horizontal="right" vertical="top" wrapText="1"/>
    </xf>
    <xf numFmtId="2" fontId="74" fillId="0" borderId="17" xfId="0" applyNumberFormat="1" applyFont="1" applyBorder="1" applyAlignment="1">
      <alignment horizontal="right" vertical="top" wrapText="1"/>
    </xf>
    <xf numFmtId="2" fontId="74" fillId="0" borderId="0" xfId="0" applyNumberFormat="1" applyFont="1" applyAlignment="1">
      <alignment horizontal="right" vertical="top" wrapText="1"/>
    </xf>
    <xf numFmtId="3" fontId="74" fillId="0" borderId="30" xfId="0" applyNumberFormat="1" applyFont="1" applyBorder="1" applyAlignment="1">
      <alignment horizontal="right" vertical="top" wrapText="1"/>
    </xf>
    <xf numFmtId="2" fontId="74" fillId="0" borderId="13" xfId="0" applyNumberFormat="1" applyFont="1" applyBorder="1" applyAlignment="1">
      <alignment horizontal="right" vertical="top" wrapText="1"/>
    </xf>
    <xf numFmtId="3" fontId="74" fillId="0" borderId="0" xfId="0" applyNumberFormat="1" applyFont="1" applyAlignment="1">
      <alignment horizontal="right" vertical="top" wrapText="1"/>
    </xf>
    <xf numFmtId="0" fontId="71" fillId="0" borderId="13" xfId="0" applyFont="1" applyBorder="1" applyAlignment="1">
      <alignment horizontal="right"/>
    </xf>
    <xf numFmtId="0" fontId="43" fillId="0" borderId="17" xfId="0" applyFont="1" applyBorder="1" applyAlignment="1">
      <alignment horizontal="right"/>
    </xf>
    <xf numFmtId="0" fontId="45" fillId="0" borderId="24" xfId="0" applyFont="1" applyBorder="1" applyAlignment="1">
      <alignment vertical="top"/>
    </xf>
    <xf numFmtId="0" fontId="45" fillId="0" borderId="11" xfId="0" applyFont="1" applyBorder="1" applyAlignment="1">
      <alignment vertical="center"/>
    </xf>
    <xf numFmtId="0" fontId="43" fillId="0" borderId="11" xfId="0" applyFont="1" applyBorder="1" applyAlignment="1">
      <alignment horizontal="center" vertical="center"/>
    </xf>
    <xf numFmtId="3" fontId="43" fillId="0" borderId="104" xfId="0" applyNumberFormat="1" applyFont="1" applyBorder="1" applyAlignment="1">
      <alignment horizontal="right" vertical="center" wrapText="1"/>
    </xf>
    <xf numFmtId="0" fontId="43" fillId="0" borderId="104" xfId="0" applyFont="1" applyBorder="1" applyAlignment="1">
      <alignment horizontal="right" vertical="top" wrapText="1"/>
    </xf>
    <xf numFmtId="3" fontId="102" fillId="0" borderId="104" xfId="0" applyNumberFormat="1" applyFont="1" applyBorder="1" applyAlignment="1">
      <alignment horizontal="right" vertical="top" wrapText="1"/>
    </xf>
    <xf numFmtId="10" fontId="115" fillId="0" borderId="0" xfId="22" applyNumberFormat="1" applyFont="1" applyAlignment="1">
      <alignment horizontal="right" vertical="center" wrapText="1"/>
    </xf>
    <xf numFmtId="0" fontId="127" fillId="0" borderId="24" xfId="0" applyFont="1" applyBorder="1" applyAlignment="1">
      <alignment horizontal="center" vertical="center"/>
    </xf>
    <xf numFmtId="3" fontId="43" fillId="0" borderId="10" xfId="0" applyNumberFormat="1" applyFont="1" applyBorder="1" applyAlignment="1">
      <alignment vertical="top" wrapText="1"/>
    </xf>
    <xf numFmtId="3" fontId="43" fillId="0" borderId="30" xfId="0" applyNumberFormat="1" applyFont="1" applyBorder="1" applyAlignment="1">
      <alignment vertical="top" wrapText="1"/>
    </xf>
    <xf numFmtId="0" fontId="126" fillId="0" borderId="0" xfId="0" applyFont="1" applyAlignment="1">
      <alignment horizontal="center" vertical="center" wrapText="1"/>
    </xf>
    <xf numFmtId="180" fontId="43" fillId="0" borderId="0" xfId="0" applyNumberFormat="1" applyFont="1" applyAlignment="1">
      <alignment horizontal="center" vertical="center"/>
    </xf>
    <xf numFmtId="180" fontId="43" fillId="0" borderId="0" xfId="0" applyNumberFormat="1" applyFont="1" applyAlignment="1">
      <alignment vertical="center"/>
    </xf>
    <xf numFmtId="0" fontId="43" fillId="0" borderId="0" xfId="5899" applyFont="1"/>
    <xf numFmtId="0" fontId="43" fillId="0" borderId="0" xfId="5899" applyFont="1" applyAlignment="1">
      <alignment horizontal="center" vertical="center"/>
    </xf>
    <xf numFmtId="0" fontId="43" fillId="0" borderId="0" xfId="5899" applyFont="1" applyAlignment="1">
      <alignment horizontal="left" vertical="center"/>
    </xf>
    <xf numFmtId="0" fontId="43" fillId="5" borderId="91" xfId="5899" applyFont="1" applyFill="1" applyBorder="1" applyAlignment="1">
      <alignment horizontal="center" vertical="center" wrapText="1"/>
    </xf>
    <xf numFmtId="0" fontId="43" fillId="5" borderId="91" xfId="5899" applyFont="1" applyFill="1" applyBorder="1" applyAlignment="1">
      <alignment horizontal="left" vertical="center" wrapText="1"/>
    </xf>
    <xf numFmtId="0" fontId="105" fillId="5" borderId="91" xfId="5899" applyFont="1" applyFill="1" applyBorder="1" applyAlignment="1">
      <alignment horizontal="center" vertical="center"/>
    </xf>
    <xf numFmtId="0" fontId="43" fillId="5" borderId="0" xfId="5899" applyFont="1" applyFill="1" applyAlignment="1">
      <alignment horizontal="center" vertical="center" wrapText="1"/>
    </xf>
    <xf numFmtId="0" fontId="43" fillId="5" borderId="0" xfId="5899" applyFont="1" applyFill="1" applyAlignment="1">
      <alignment horizontal="left" vertical="center" wrapText="1"/>
    </xf>
    <xf numFmtId="168" fontId="43" fillId="0" borderId="0" xfId="5899" applyNumberFormat="1" applyFont="1" applyAlignment="1">
      <alignment horizontal="center" vertical="center"/>
    </xf>
    <xf numFmtId="176" fontId="103" fillId="0" borderId="0" xfId="5899" applyNumberFormat="1" applyFont="1" applyAlignment="1">
      <alignment horizontal="center" vertical="center"/>
    </xf>
    <xf numFmtId="0" fontId="43" fillId="5" borderId="0" xfId="5899" applyFont="1" applyFill="1" applyAlignment="1">
      <alignment horizontal="left" vertical="center"/>
    </xf>
    <xf numFmtId="0" fontId="43" fillId="5" borderId="0" xfId="5899" applyFont="1" applyFill="1" applyAlignment="1">
      <alignment horizontal="left" vertical="center" indent="1"/>
    </xf>
    <xf numFmtId="0" fontId="43" fillId="5" borderId="0" xfId="5899" applyFont="1" applyFill="1" applyAlignment="1">
      <alignment horizontal="left" vertical="center" wrapText="1" indent="1"/>
    </xf>
    <xf numFmtId="0" fontId="43" fillId="0" borderId="0" xfId="5899" applyFont="1" applyAlignment="1">
      <alignment horizontal="center" vertical="center" wrapText="1"/>
    </xf>
    <xf numFmtId="0" fontId="43" fillId="5" borderId="91" xfId="5899" applyFont="1" applyFill="1" applyBorder="1" applyAlignment="1">
      <alignment horizontal="left" vertical="center" wrapText="1" indent="1"/>
    </xf>
    <xf numFmtId="0" fontId="102" fillId="0" borderId="0" xfId="5899" applyFont="1" applyAlignment="1">
      <alignment horizontal="center" vertical="center"/>
    </xf>
    <xf numFmtId="0" fontId="74" fillId="5" borderId="91" xfId="5899" applyFont="1" applyFill="1" applyBorder="1" applyAlignment="1">
      <alignment horizontal="center" vertical="top"/>
    </xf>
    <xf numFmtId="0" fontId="43" fillId="5" borderId="0" xfId="5899" applyFont="1" applyFill="1" applyAlignment="1">
      <alignment horizontal="center" vertical="center"/>
    </xf>
    <xf numFmtId="0" fontId="43" fillId="5" borderId="13" xfId="5899" applyFont="1" applyFill="1" applyBorder="1" applyAlignment="1">
      <alignment horizontal="left" vertical="center"/>
    </xf>
    <xf numFmtId="2" fontId="43" fillId="0" borderId="0" xfId="5899" applyNumberFormat="1" applyFont="1" applyAlignment="1">
      <alignment horizontal="center" vertical="center"/>
    </xf>
    <xf numFmtId="0" fontId="43" fillId="5" borderId="13" xfId="5899" applyFont="1" applyFill="1" applyBorder="1" applyAlignment="1">
      <alignment horizontal="left" vertical="center" wrapText="1"/>
    </xf>
    <xf numFmtId="0" fontId="43" fillId="5" borderId="91" xfId="5899" applyFont="1" applyFill="1" applyBorder="1" applyAlignment="1">
      <alignment horizontal="center" vertical="center"/>
    </xf>
    <xf numFmtId="0" fontId="43" fillId="5" borderId="92" xfId="5899" applyFont="1" applyFill="1" applyBorder="1" applyAlignment="1">
      <alignment horizontal="left" vertical="center"/>
    </xf>
    <xf numFmtId="2" fontId="43" fillId="0" borderId="91" xfId="5899" applyNumberFormat="1" applyFont="1" applyBorder="1" applyAlignment="1">
      <alignment horizontal="center" vertical="center"/>
    </xf>
    <xf numFmtId="0" fontId="102" fillId="0" borderId="0" xfId="5899" applyFont="1" applyAlignment="1">
      <alignment horizontal="left" vertical="center"/>
    </xf>
    <xf numFmtId="0" fontId="74" fillId="5" borderId="91" xfId="5899" applyFont="1" applyFill="1" applyBorder="1" applyAlignment="1">
      <alignment horizontal="center" vertical="center"/>
    </xf>
    <xf numFmtId="166" fontId="43" fillId="0" borderId="0" xfId="3" applyFont="1" applyAlignment="1">
      <alignment horizontal="center" vertical="center"/>
    </xf>
    <xf numFmtId="166" fontId="43" fillId="0" borderId="0" xfId="5899" applyNumberFormat="1" applyFont="1" applyAlignment="1">
      <alignment horizontal="center" vertical="center"/>
    </xf>
    <xf numFmtId="0" fontId="43" fillId="5" borderId="91" xfId="5899" applyFont="1" applyFill="1" applyBorder="1" applyAlignment="1">
      <alignment horizontal="left" vertical="center"/>
    </xf>
    <xf numFmtId="166" fontId="43" fillId="0" borderId="91" xfId="5899" applyNumberFormat="1" applyFont="1" applyBorder="1" applyAlignment="1">
      <alignment horizontal="center" vertical="center"/>
    </xf>
    <xf numFmtId="2" fontId="43" fillId="0" borderId="93" xfId="5899" applyNumberFormat="1" applyFont="1" applyBorder="1" applyAlignment="1">
      <alignment horizontal="center" vertical="center"/>
    </xf>
    <xf numFmtId="1" fontId="43" fillId="0" borderId="91" xfId="5899" applyNumberFormat="1" applyFont="1" applyBorder="1" applyAlignment="1">
      <alignment horizontal="center" vertical="center"/>
    </xf>
    <xf numFmtId="1" fontId="74" fillId="0" borderId="0" xfId="14" applyNumberFormat="1" applyFont="1" applyAlignment="1">
      <alignment horizontal="center" vertical="center"/>
    </xf>
    <xf numFmtId="0" fontId="74" fillId="0" borderId="19" xfId="14" applyFont="1" applyBorder="1" applyAlignment="1">
      <alignment horizontal="center" vertical="center" wrapText="1"/>
    </xf>
    <xf numFmtId="0" fontId="71" fillId="0" borderId="15" xfId="14" applyFont="1" applyBorder="1" applyAlignment="1">
      <alignment horizontal="center" vertical="center"/>
    </xf>
    <xf numFmtId="2" fontId="112" fillId="0" borderId="15" xfId="14" applyNumberFormat="1" applyFont="1" applyBorder="1" applyAlignment="1">
      <alignment horizontal="center" vertical="center"/>
    </xf>
    <xf numFmtId="2" fontId="112" fillId="0" borderId="0" xfId="14" applyNumberFormat="1" applyFont="1" applyAlignment="1">
      <alignment horizontal="center" vertical="center"/>
    </xf>
    <xf numFmtId="168" fontId="71" fillId="0" borderId="0" xfId="14" applyNumberFormat="1" applyFont="1" applyAlignment="1">
      <alignment horizontal="center" vertical="center"/>
    </xf>
    <xf numFmtId="167" fontId="71" fillId="0" borderId="0" xfId="22" applyNumberFormat="1" applyFont="1" applyBorder="1" applyAlignment="1">
      <alignment horizontal="center" vertical="center"/>
    </xf>
    <xf numFmtId="168" fontId="74" fillId="5" borderId="0" xfId="14" applyNumberFormat="1" applyFont="1" applyFill="1" applyAlignment="1">
      <alignment horizontal="center" vertical="center"/>
    </xf>
    <xf numFmtId="167" fontId="71" fillId="0" borderId="24" xfId="22" applyNumberFormat="1" applyFont="1" applyBorder="1" applyAlignment="1">
      <alignment horizontal="center" vertical="center"/>
    </xf>
    <xf numFmtId="3" fontId="102" fillId="0" borderId="104" xfId="0" applyNumberFormat="1" applyFont="1" applyBorder="1" applyAlignment="1">
      <alignment horizontal="right" vertical="center" wrapText="1" indent="2"/>
    </xf>
    <xf numFmtId="3" fontId="102" fillId="0" borderId="104" xfId="0" applyNumberFormat="1" applyFont="1" applyBorder="1" applyAlignment="1">
      <alignment horizontal="right" vertical="center" wrapText="1" indent="1"/>
    </xf>
    <xf numFmtId="167" fontId="115" fillId="0" borderId="104" xfId="22" applyNumberFormat="1" applyFont="1" applyBorder="1" applyAlignment="1">
      <alignment horizontal="center" vertical="center" wrapText="1"/>
    </xf>
    <xf numFmtId="167" fontId="144" fillId="0" borderId="11" xfId="22" applyNumberFormat="1" applyFont="1" applyBorder="1" applyAlignment="1">
      <alignment horizontal="right" vertical="center" wrapText="1" indent="2"/>
    </xf>
    <xf numFmtId="167" fontId="144" fillId="0" borderId="14" xfId="22" applyNumberFormat="1" applyFont="1" applyBorder="1" applyAlignment="1">
      <alignment horizontal="right" vertical="center" wrapText="1" indent="2"/>
    </xf>
    <xf numFmtId="3" fontId="43" fillId="0" borderId="104" xfId="0" applyNumberFormat="1" applyFont="1" applyBorder="1" applyAlignment="1">
      <alignment horizontal="right" vertical="center" wrapText="1" indent="1"/>
    </xf>
    <xf numFmtId="0" fontId="43" fillId="0" borderId="104" xfId="0" applyFont="1" applyBorder="1" applyAlignment="1">
      <alignment horizontal="right" vertical="center" wrapText="1" indent="2"/>
    </xf>
    <xf numFmtId="0" fontId="43" fillId="0" borderId="104" xfId="0" applyFont="1" applyBorder="1" applyAlignment="1">
      <alignment horizontal="right" vertical="center" wrapText="1" indent="1"/>
    </xf>
    <xf numFmtId="167" fontId="115" fillId="0" borderId="24" xfId="22" applyNumberFormat="1" applyFont="1" applyBorder="1" applyAlignment="1">
      <alignment horizontal="right" vertical="center" wrapText="1" indent="2"/>
    </xf>
    <xf numFmtId="0" fontId="43" fillId="5" borderId="109" xfId="5899" applyFont="1" applyFill="1" applyBorder="1" applyAlignment="1">
      <alignment horizontal="center" vertical="center" wrapText="1"/>
    </xf>
    <xf numFmtId="0" fontId="43" fillId="5" borderId="109" xfId="5899" applyFont="1" applyFill="1" applyBorder="1" applyAlignment="1">
      <alignment horizontal="left" vertical="center" wrapText="1"/>
    </xf>
    <xf numFmtId="0" fontId="43" fillId="5" borderId="109" xfId="5899" applyFont="1" applyFill="1" applyBorder="1" applyAlignment="1">
      <alignment horizontal="center" vertical="center"/>
    </xf>
    <xf numFmtId="0" fontId="62" fillId="3" borderId="6" xfId="14" applyFont="1" applyFill="1" applyBorder="1" applyAlignment="1">
      <alignment horizontal="center" vertical="center" wrapText="1"/>
    </xf>
    <xf numFmtId="0" fontId="63" fillId="3" borderId="15" xfId="14" applyFont="1" applyFill="1" applyBorder="1" applyAlignment="1">
      <alignment horizontal="center" vertical="center"/>
    </xf>
    <xf numFmtId="0" fontId="63" fillId="3" borderId="16" xfId="14" applyFont="1" applyFill="1" applyBorder="1" applyAlignment="1">
      <alignment horizontal="center" vertical="center"/>
    </xf>
    <xf numFmtId="0" fontId="21" fillId="0" borderId="0" xfId="14" applyFont="1" applyAlignment="1">
      <alignment horizontal="left" vertical="center" wrapText="1"/>
    </xf>
    <xf numFmtId="0" fontId="62" fillId="3" borderId="12" xfId="14" applyFont="1" applyFill="1" applyBorder="1" applyAlignment="1">
      <alignment horizontal="center" vertical="center"/>
    </xf>
    <xf numFmtId="0" fontId="60" fillId="0" borderId="6" xfId="45" applyFont="1" applyBorder="1" applyAlignment="1">
      <alignment horizontal="center" vertical="center"/>
    </xf>
    <xf numFmtId="0" fontId="60" fillId="0" borderId="7" xfId="45" applyFont="1" applyBorder="1" applyAlignment="1">
      <alignment horizontal="center" vertical="center"/>
    </xf>
    <xf numFmtId="0" fontId="60" fillId="0" borderId="8" xfId="45" applyFont="1" applyBorder="1" applyAlignment="1">
      <alignment horizontal="center" vertical="center"/>
    </xf>
    <xf numFmtId="0" fontId="104" fillId="28" borderId="0" xfId="0" applyFont="1" applyFill="1" applyAlignment="1">
      <alignment horizontal="center" vertical="center"/>
    </xf>
    <xf numFmtId="0" fontId="111" fillId="0" borderId="0" xfId="5899" applyFont="1" applyAlignment="1">
      <alignment horizontal="center" vertical="center" wrapText="1"/>
    </xf>
    <xf numFmtId="0" fontId="111" fillId="0" borderId="0" xfId="5899" applyFont="1" applyAlignment="1">
      <alignment horizontal="center" vertical="center"/>
    </xf>
    <xf numFmtId="0" fontId="104" fillId="28" borderId="0" xfId="5899" applyFont="1" applyFill="1" applyAlignment="1">
      <alignment horizontal="center" vertical="center"/>
    </xf>
    <xf numFmtId="0" fontId="102" fillId="5" borderId="109" xfId="5899" applyFont="1" applyFill="1" applyBorder="1" applyAlignment="1">
      <alignment horizontal="center" vertical="center" wrapText="1"/>
    </xf>
    <xf numFmtId="0" fontId="102" fillId="5" borderId="91" xfId="5899" applyFont="1" applyFill="1" applyBorder="1" applyAlignment="1">
      <alignment horizontal="center" vertical="center" wrapText="1"/>
    </xf>
    <xf numFmtId="0" fontId="102" fillId="5" borderId="109" xfId="5899" applyFont="1" applyFill="1" applyBorder="1" applyAlignment="1">
      <alignment horizontal="left" vertical="center"/>
    </xf>
    <xf numFmtId="0" fontId="102" fillId="5" borderId="91" xfId="5899" applyFont="1" applyFill="1" applyBorder="1" applyAlignment="1">
      <alignment horizontal="left" vertical="center"/>
    </xf>
    <xf numFmtId="0" fontId="111" fillId="0" borderId="0" xfId="14" applyFont="1" applyAlignment="1">
      <alignment horizontal="center"/>
    </xf>
    <xf numFmtId="0" fontId="118" fillId="28" borderId="0" xfId="0" applyFont="1" applyFill="1" applyAlignment="1">
      <alignment horizontal="center" vertical="center" wrapText="1"/>
    </xf>
    <xf numFmtId="1" fontId="74" fillId="0" borderId="6" xfId="14" applyNumberFormat="1" applyFont="1" applyBorder="1" applyAlignment="1">
      <alignment horizontal="center" vertical="center"/>
    </xf>
    <xf numFmtId="1" fontId="74" fillId="0" borderId="7" xfId="14" applyNumberFormat="1" applyFont="1" applyBorder="1" applyAlignment="1">
      <alignment horizontal="center" vertical="center"/>
    </xf>
    <xf numFmtId="1" fontId="74" fillId="0" borderId="8" xfId="14" applyNumberFormat="1" applyFont="1" applyBorder="1" applyAlignment="1">
      <alignment horizontal="center" vertical="center"/>
    </xf>
    <xf numFmtId="171" fontId="43" fillId="0" borderId="10" xfId="0" applyNumberFormat="1" applyFont="1" applyBorder="1" applyAlignment="1">
      <alignment horizontal="right" vertical="center" wrapText="1" indent="2"/>
    </xf>
    <xf numFmtId="171" fontId="43" fillId="0" borderId="17" xfId="0" applyNumberFormat="1" applyFont="1" applyBorder="1" applyAlignment="1">
      <alignment horizontal="right" vertical="center" wrapText="1" indent="2"/>
    </xf>
    <xf numFmtId="0" fontId="107" fillId="0" borderId="39" xfId="0" applyFont="1" applyBorder="1" applyAlignment="1">
      <alignment horizontal="center" vertical="center" wrapText="1"/>
    </xf>
    <xf numFmtId="0" fontId="107" fillId="0" borderId="7" xfId="0" applyFont="1" applyBorder="1" applyAlignment="1">
      <alignment horizontal="center" vertical="center" wrapText="1"/>
    </xf>
    <xf numFmtId="0" fontId="107" fillId="0" borderId="38" xfId="0" applyFont="1" applyBorder="1" applyAlignment="1">
      <alignment horizontal="center" vertical="center" wrapText="1"/>
    </xf>
    <xf numFmtId="0" fontId="118" fillId="28" borderId="24" xfId="0" applyFont="1" applyFill="1" applyBorder="1" applyAlignment="1">
      <alignment horizontal="center" vertical="center" wrapText="1"/>
    </xf>
    <xf numFmtId="0" fontId="102" fillId="0" borderId="12" xfId="0" applyFont="1" applyBorder="1" applyAlignment="1">
      <alignment horizontal="center" vertical="center"/>
    </xf>
    <xf numFmtId="0" fontId="102" fillId="0" borderId="15" xfId="0" applyFont="1" applyBorder="1" applyAlignment="1">
      <alignment horizontal="center" vertical="center"/>
    </xf>
    <xf numFmtId="0" fontId="102" fillId="0" borderId="11" xfId="0" applyFont="1" applyBorder="1" applyAlignment="1">
      <alignment horizontal="center" vertical="center"/>
    </xf>
    <xf numFmtId="0" fontId="102" fillId="0" borderId="24" xfId="0" applyFont="1" applyBorder="1" applyAlignment="1">
      <alignment horizontal="center" vertical="center"/>
    </xf>
    <xf numFmtId="49" fontId="74" fillId="0" borderId="6" xfId="0" applyNumberFormat="1" applyFont="1" applyBorder="1" applyAlignment="1">
      <alignment horizontal="center"/>
    </xf>
    <xf numFmtId="49" fontId="74" fillId="0" borderId="7" xfId="0" applyNumberFormat="1" applyFont="1" applyBorder="1" applyAlignment="1">
      <alignment horizontal="center"/>
    </xf>
    <xf numFmtId="49" fontId="74" fillId="0" borderId="8" xfId="0" applyNumberFormat="1" applyFont="1" applyBorder="1" applyAlignment="1">
      <alignment horizontal="center"/>
    </xf>
    <xf numFmtId="0" fontId="107" fillId="0" borderId="8" xfId="0" applyFont="1" applyBorder="1" applyAlignment="1">
      <alignment horizontal="center" vertical="center" wrapText="1"/>
    </xf>
    <xf numFmtId="0" fontId="107" fillId="0" borderId="6" xfId="0" applyFont="1" applyBorder="1" applyAlignment="1">
      <alignment horizontal="center" vertical="center" wrapText="1"/>
    </xf>
    <xf numFmtId="0" fontId="134" fillId="28" borderId="24" xfId="0" applyFont="1" applyFill="1" applyBorder="1" applyAlignment="1">
      <alignment horizontal="center" vertical="center" wrapText="1"/>
    </xf>
    <xf numFmtId="0" fontId="102" fillId="0" borderId="6" xfId="0" applyFont="1" applyBorder="1" applyAlignment="1">
      <alignment horizontal="center" vertical="center" wrapText="1"/>
    </xf>
    <xf numFmtId="0" fontId="102" fillId="0" borderId="7" xfId="0" applyFont="1" applyBorder="1" applyAlignment="1">
      <alignment horizontal="center" vertical="center" wrapText="1"/>
    </xf>
    <xf numFmtId="0" fontId="106" fillId="0" borderId="39" xfId="0" applyFont="1" applyBorder="1" applyAlignment="1">
      <alignment horizontal="center" vertical="center" wrapText="1"/>
    </xf>
    <xf numFmtId="0" fontId="106" fillId="0" borderId="38" xfId="0" applyFont="1" applyBorder="1" applyAlignment="1">
      <alignment horizontal="center" vertical="center" wrapText="1"/>
    </xf>
    <xf numFmtId="0" fontId="106" fillId="0" borderId="7" xfId="0" applyFont="1" applyBorder="1" applyAlignment="1">
      <alignment horizontal="center" vertical="center" wrapText="1"/>
    </xf>
    <xf numFmtId="0" fontId="102" fillId="0" borderId="39" xfId="0" applyFont="1" applyBorder="1" applyAlignment="1">
      <alignment horizontal="center" vertical="center" wrapText="1"/>
    </xf>
    <xf numFmtId="0" fontId="102" fillId="0" borderId="38" xfId="0" applyFont="1" applyBorder="1" applyAlignment="1">
      <alignment horizontal="center" vertical="center" wrapText="1"/>
    </xf>
    <xf numFmtId="0" fontId="102" fillId="0" borderId="8" xfId="0" applyFont="1" applyBorder="1" applyAlignment="1">
      <alignment horizontal="center" vertical="center" wrapText="1"/>
    </xf>
    <xf numFmtId="49" fontId="68" fillId="0" borderId="6" xfId="0" applyNumberFormat="1" applyFont="1" applyBorder="1" applyAlignment="1">
      <alignment horizontal="center"/>
    </xf>
    <xf numFmtId="49" fontId="114" fillId="0" borderId="7" xfId="0" applyNumberFormat="1" applyFont="1" applyBorder="1" applyAlignment="1">
      <alignment horizontal="center"/>
    </xf>
    <xf numFmtId="49" fontId="114" fillId="0" borderId="8" xfId="0" applyNumberFormat="1" applyFont="1" applyBorder="1" applyAlignment="1">
      <alignment horizontal="center"/>
    </xf>
    <xf numFmtId="171" fontId="43" fillId="0" borderId="10" xfId="0" applyNumberFormat="1" applyFont="1" applyBorder="1" applyAlignment="1">
      <alignment horizontal="right" vertical="center" wrapText="1" indent="4"/>
    </xf>
    <xf numFmtId="171" fontId="43" fillId="0" borderId="17" xfId="0" applyNumberFormat="1" applyFont="1" applyBorder="1" applyAlignment="1">
      <alignment horizontal="right" vertical="center" wrapText="1" indent="4"/>
    </xf>
    <xf numFmtId="0" fontId="102" fillId="0" borderId="12" xfId="0" applyFont="1" applyBorder="1" applyAlignment="1">
      <alignment horizontal="center" vertical="center" wrapText="1"/>
    </xf>
    <xf numFmtId="0" fontId="102" fillId="0" borderId="16" xfId="0" applyFont="1" applyBorder="1" applyAlignment="1">
      <alignment horizontal="center" vertical="center" wrapText="1"/>
    </xf>
    <xf numFmtId="0" fontId="102" fillId="0" borderId="10" xfId="0" applyFont="1" applyBorder="1" applyAlignment="1">
      <alignment horizontal="center" vertical="center" wrapText="1"/>
    </xf>
    <xf numFmtId="0" fontId="102" fillId="0" borderId="17" xfId="0" applyFont="1" applyBorder="1" applyAlignment="1">
      <alignment horizontal="center" vertical="center" wrapText="1"/>
    </xf>
    <xf numFmtId="0" fontId="102" fillId="0" borderId="6" xfId="0" applyFont="1" applyBorder="1" applyAlignment="1">
      <alignment horizontal="center" vertical="top" wrapText="1"/>
    </xf>
    <xf numFmtId="0" fontId="102" fillId="0" borderId="7" xfId="0" applyFont="1" applyBorder="1" applyAlignment="1">
      <alignment horizontal="center" vertical="top" wrapText="1"/>
    </xf>
    <xf numFmtId="0" fontId="102" fillId="0" borderId="8" xfId="0" applyFont="1" applyBorder="1" applyAlignment="1">
      <alignment horizontal="center" vertical="top" wrapText="1"/>
    </xf>
    <xf numFmtId="0" fontId="102" fillId="0" borderId="11" xfId="0" applyFont="1" applyBorder="1" applyAlignment="1">
      <alignment horizontal="center" vertical="center" wrapText="1"/>
    </xf>
    <xf numFmtId="0" fontId="102" fillId="0" borderId="18" xfId="0" applyFont="1" applyBorder="1" applyAlignment="1">
      <alignment horizontal="center" vertical="center" wrapText="1"/>
    </xf>
    <xf numFmtId="0" fontId="106" fillId="0" borderId="10" xfId="0" applyFont="1" applyBorder="1" applyAlignment="1">
      <alignment horizontal="center" vertical="center" wrapText="1"/>
    </xf>
    <xf numFmtId="0" fontId="106" fillId="0" borderId="17" xfId="0" applyFont="1" applyBorder="1" applyAlignment="1">
      <alignment horizontal="center" vertical="center" wrapText="1"/>
    </xf>
    <xf numFmtId="171" fontId="45" fillId="0" borderId="10" xfId="0" applyNumberFormat="1" applyFont="1" applyBorder="1" applyAlignment="1">
      <alignment horizontal="right" vertical="center" wrapText="1" indent="4"/>
    </xf>
    <xf numFmtId="171" fontId="45" fillId="0" borderId="17" xfId="0" applyNumberFormat="1" applyFont="1" applyBorder="1" applyAlignment="1">
      <alignment horizontal="right" vertical="center" wrapText="1" indent="4"/>
    </xf>
    <xf numFmtId="171" fontId="43" fillId="0" borderId="10" xfId="0" applyNumberFormat="1" applyFont="1" applyBorder="1" applyAlignment="1">
      <alignment horizontal="right" vertical="top" wrapText="1" indent="4"/>
    </xf>
    <xf numFmtId="171" fontId="43" fillId="0" borderId="17" xfId="0" applyNumberFormat="1" applyFont="1" applyBorder="1" applyAlignment="1">
      <alignment horizontal="right" vertical="top" wrapText="1" indent="4"/>
    </xf>
    <xf numFmtId="0" fontId="106" fillId="0" borderId="10" xfId="0" applyFont="1" applyBorder="1" applyAlignment="1">
      <alignment horizontal="center" vertical="top" wrapText="1"/>
    </xf>
    <xf numFmtId="0" fontId="106" fillId="0" borderId="17" xfId="0" applyFont="1" applyBorder="1" applyAlignment="1">
      <alignment horizontal="center" vertical="top" wrapText="1"/>
    </xf>
    <xf numFmtId="171" fontId="43" fillId="0" borderId="10" xfId="0" applyNumberFormat="1" applyFont="1" applyBorder="1" applyAlignment="1">
      <alignment horizontal="right" vertical="center" wrapText="1" indent="3"/>
    </xf>
    <xf numFmtId="171" fontId="43" fillId="0" borderId="0" xfId="0" applyNumberFormat="1" applyFont="1" applyAlignment="1">
      <alignment horizontal="right" vertical="center" wrapText="1" indent="3"/>
    </xf>
    <xf numFmtId="0" fontId="106" fillId="0" borderId="0" xfId="0" applyFont="1" applyAlignment="1">
      <alignment horizontal="center" vertical="top" wrapText="1"/>
    </xf>
    <xf numFmtId="0" fontId="102" fillId="0" borderId="15" xfId="0" applyFont="1" applyBorder="1" applyAlignment="1">
      <alignment horizontal="center" vertical="center" wrapText="1"/>
    </xf>
    <xf numFmtId="0" fontId="43" fillId="0" borderId="15" xfId="0" applyFont="1" applyBorder="1"/>
    <xf numFmtId="0" fontId="43" fillId="0" borderId="16" xfId="0" applyFont="1" applyBorder="1"/>
    <xf numFmtId="171" fontId="43" fillId="0" borderId="0" xfId="0" applyNumberFormat="1" applyFont="1" applyAlignment="1">
      <alignment horizontal="right" vertical="top" wrapText="1" indent="4"/>
    </xf>
    <xf numFmtId="0" fontId="102" fillId="0" borderId="101" xfId="0" applyFont="1" applyBorder="1" applyAlignment="1">
      <alignment horizontal="center" vertical="center" wrapText="1"/>
    </xf>
    <xf numFmtId="0" fontId="102" fillId="0" borderId="103" xfId="0" applyFont="1" applyBorder="1" applyAlignment="1">
      <alignment horizontal="center" vertical="center" wrapText="1"/>
    </xf>
    <xf numFmtId="0" fontId="102" fillId="0" borderId="108" xfId="0" applyFont="1" applyBorder="1" applyAlignment="1">
      <alignment horizontal="center" vertical="center" wrapText="1"/>
    </xf>
    <xf numFmtId="0" fontId="102" fillId="0" borderId="100" xfId="0" applyFont="1" applyBorder="1" applyAlignment="1">
      <alignment horizontal="center" vertical="center" wrapText="1"/>
    </xf>
    <xf numFmtId="0" fontId="107" fillId="0" borderId="33" xfId="0" applyFont="1" applyBorder="1" applyAlignment="1">
      <alignment horizontal="center" vertical="center" wrapText="1"/>
    </xf>
    <xf numFmtId="0" fontId="107" fillId="0" borderId="4" xfId="0" applyFont="1" applyBorder="1" applyAlignment="1">
      <alignment horizontal="center" vertical="center" wrapText="1"/>
    </xf>
    <xf numFmtId="0" fontId="102" fillId="0" borderId="98" xfId="0" applyFont="1" applyBorder="1" applyAlignment="1">
      <alignment horizontal="center" vertical="center" wrapText="1"/>
    </xf>
    <xf numFmtId="0" fontId="102" fillId="0" borderId="99" xfId="0" applyFont="1" applyBorder="1" applyAlignment="1">
      <alignment horizontal="center" vertical="center" wrapText="1"/>
    </xf>
    <xf numFmtId="0" fontId="102" fillId="0" borderId="102" xfId="0" applyFont="1" applyBorder="1" applyAlignment="1">
      <alignment horizontal="center" vertical="center" wrapText="1"/>
    </xf>
    <xf numFmtId="0" fontId="102" fillId="0" borderId="4" xfId="0" applyFont="1" applyBorder="1" applyAlignment="1">
      <alignment horizontal="center" vertical="center" wrapText="1"/>
    </xf>
    <xf numFmtId="0" fontId="107" fillId="0" borderId="100" xfId="0" applyFont="1" applyBorder="1" applyAlignment="1">
      <alignment horizontal="center" vertical="center" wrapText="1"/>
    </xf>
    <xf numFmtId="0" fontId="102" fillId="0" borderId="36" xfId="0" applyFont="1" applyBorder="1" applyAlignment="1">
      <alignment horizontal="center" vertical="center" wrapText="1"/>
    </xf>
    <xf numFmtId="0" fontId="102" fillId="0" borderId="24" xfId="0" applyFont="1" applyBorder="1" applyAlignment="1">
      <alignment horizontal="center" vertical="center" wrapText="1"/>
    </xf>
    <xf numFmtId="0" fontId="102" fillId="0" borderId="14" xfId="0" applyFont="1" applyBorder="1" applyAlignment="1">
      <alignment horizontal="center" vertical="center" wrapText="1"/>
    </xf>
    <xf numFmtId="0" fontId="102" fillId="0" borderId="45" xfId="0" applyFont="1" applyBorder="1" applyAlignment="1">
      <alignment horizontal="center" vertical="center" wrapText="1"/>
    </xf>
    <xf numFmtId="0" fontId="102" fillId="0" borderId="46" xfId="0" applyFont="1" applyBorder="1" applyAlignment="1">
      <alignment horizontal="center" vertical="center" wrapText="1"/>
    </xf>
    <xf numFmtId="0" fontId="102" fillId="0" borderId="47" xfId="0" applyFont="1" applyBorder="1" applyAlignment="1">
      <alignment horizontal="center" vertical="center" wrapText="1"/>
    </xf>
    <xf numFmtId="0" fontId="102" fillId="0" borderId="48" xfId="0" applyFont="1" applyBorder="1" applyAlignment="1">
      <alignment horizontal="center" vertical="center" wrapText="1"/>
    </xf>
    <xf numFmtId="0" fontId="102" fillId="0" borderId="62" xfId="0" applyFont="1" applyBorder="1" applyAlignment="1">
      <alignment horizontal="center" vertical="center" wrapText="1"/>
    </xf>
    <xf numFmtId="0" fontId="43" fillId="0" borderId="12" xfId="0" applyFont="1" applyBorder="1" applyAlignment="1">
      <alignment horizontal="center"/>
    </xf>
    <xf numFmtId="0" fontId="43" fillId="0" borderId="16" xfId="0" applyFont="1" applyBorder="1" applyAlignment="1">
      <alignment horizontal="center"/>
    </xf>
    <xf numFmtId="0" fontId="43" fillId="0" borderId="10" xfId="0" applyFont="1" applyBorder="1" applyAlignment="1">
      <alignment horizontal="center"/>
    </xf>
    <xf numFmtId="0" fontId="43" fillId="0" borderId="17" xfId="0" applyFont="1" applyBorder="1" applyAlignment="1">
      <alignment horizontal="center"/>
    </xf>
    <xf numFmtId="0" fontId="102" fillId="0" borderId="42" xfId="0" applyFont="1" applyBorder="1" applyAlignment="1">
      <alignment horizontal="center" vertical="center" wrapText="1"/>
    </xf>
    <xf numFmtId="0" fontId="106" fillId="0" borderId="48" xfId="0" applyFont="1" applyBorder="1" applyAlignment="1">
      <alignment horizontal="center" vertical="center" wrapText="1"/>
    </xf>
    <xf numFmtId="0" fontId="106" fillId="0" borderId="49" xfId="0" applyFont="1" applyBorder="1" applyAlignment="1">
      <alignment horizontal="center" vertical="center" wrapText="1"/>
    </xf>
    <xf numFmtId="0" fontId="106" fillId="0" borderId="51" xfId="0" applyFont="1" applyBorder="1" applyAlignment="1">
      <alignment horizontal="center" vertical="center" wrapText="1"/>
    </xf>
    <xf numFmtId="0" fontId="106" fillId="0" borderId="42" xfId="0" applyFont="1" applyBorder="1" applyAlignment="1">
      <alignment horizontal="center" vertical="center" wrapText="1"/>
    </xf>
    <xf numFmtId="0" fontId="102" fillId="0" borderId="50" xfId="0" applyFont="1" applyBorder="1" applyAlignment="1">
      <alignment horizontal="center" vertical="center" wrapText="1"/>
    </xf>
    <xf numFmtId="0" fontId="102" fillId="0" borderId="32" xfId="0" applyFont="1" applyBorder="1" applyAlignment="1">
      <alignment horizontal="center" vertical="center" wrapText="1"/>
    </xf>
    <xf numFmtId="0" fontId="102" fillId="0" borderId="44" xfId="0" applyFont="1" applyBorder="1" applyAlignment="1">
      <alignment horizontal="center" vertical="center" wrapText="1"/>
    </xf>
    <xf numFmtId="171" fontId="43" fillId="0" borderId="10" xfId="0" applyNumberFormat="1" applyFont="1" applyBorder="1" applyAlignment="1">
      <alignment horizontal="center" vertical="top" wrapText="1"/>
    </xf>
    <xf numFmtId="171" fontId="43" fillId="0" borderId="17" xfId="0" applyNumberFormat="1" applyFont="1" applyBorder="1" applyAlignment="1">
      <alignment horizontal="center" vertical="top" wrapText="1"/>
    </xf>
    <xf numFmtId="0" fontId="33" fillId="0" borderId="10" xfId="0" applyFont="1" applyBorder="1" applyAlignment="1">
      <alignment horizontal="center" vertical="top" wrapText="1"/>
    </xf>
    <xf numFmtId="0" fontId="33" fillId="0" borderId="0" xfId="0" applyFont="1" applyAlignment="1">
      <alignment horizontal="center" vertical="top" wrapText="1"/>
    </xf>
    <xf numFmtId="171" fontId="31" fillId="0" borderId="10" xfId="0" applyNumberFormat="1" applyFont="1" applyBorder="1" applyAlignment="1">
      <alignment horizontal="right" vertical="center" wrapText="1" indent="3"/>
    </xf>
    <xf numFmtId="171" fontId="31" fillId="0" borderId="0" xfId="0" applyNumberFormat="1" applyFont="1" applyAlignment="1">
      <alignment horizontal="right" vertical="center" wrapText="1" indent="3"/>
    </xf>
    <xf numFmtId="0" fontId="54" fillId="0" borderId="7" xfId="0" applyFont="1" applyBorder="1" applyAlignment="1">
      <alignment horizontal="center" vertical="center" wrapText="1"/>
    </xf>
    <xf numFmtId="0" fontId="54" fillId="0" borderId="39" xfId="0" applyFont="1" applyBorder="1" applyAlignment="1">
      <alignment horizontal="center" vertical="center" wrapText="1"/>
    </xf>
    <xf numFmtId="0" fontId="54" fillId="0" borderId="38" xfId="0" applyFont="1" applyBorder="1" applyAlignment="1">
      <alignment horizontal="center" vertical="center" wrapText="1"/>
    </xf>
    <xf numFmtId="0" fontId="54" fillId="0" borderId="8" xfId="0" applyFont="1" applyBorder="1" applyAlignment="1">
      <alignment horizontal="center" vertical="center" wrapText="1"/>
    </xf>
    <xf numFmtId="0" fontId="30" fillId="0" borderId="11" xfId="0" applyFont="1" applyBorder="1" applyAlignment="1">
      <alignment horizontal="center" vertical="center" wrapText="1"/>
    </xf>
    <xf numFmtId="0" fontId="30" fillId="0" borderId="24" xfId="0" applyFont="1" applyBorder="1" applyAlignment="1">
      <alignment horizontal="center" vertical="center" wrapText="1"/>
    </xf>
    <xf numFmtId="0" fontId="33" fillId="0" borderId="6" xfId="0" applyFont="1" applyBorder="1" applyAlignment="1">
      <alignment horizontal="center" vertical="center" wrapText="1"/>
    </xf>
    <xf numFmtId="0" fontId="33" fillId="0" borderId="7" xfId="0" applyFont="1" applyBorder="1" applyAlignment="1">
      <alignment horizontal="center" vertical="center" wrapText="1"/>
    </xf>
    <xf numFmtId="0" fontId="30" fillId="0" borderId="12" xfId="0" applyFont="1" applyBorder="1" applyAlignment="1">
      <alignment horizontal="center" vertical="center" wrapText="1"/>
    </xf>
    <xf numFmtId="0" fontId="30" fillId="0" borderId="15" xfId="0" applyFont="1" applyBorder="1" applyAlignment="1">
      <alignment horizontal="center" vertical="center" wrapText="1"/>
    </xf>
    <xf numFmtId="171" fontId="31" fillId="0" borderId="17" xfId="0" applyNumberFormat="1" applyFont="1" applyBorder="1" applyAlignment="1">
      <alignment horizontal="right" vertical="center" wrapText="1" indent="3"/>
    </xf>
    <xf numFmtId="0" fontId="33" fillId="0" borderId="17" xfId="0" applyFont="1" applyBorder="1" applyAlignment="1">
      <alignment horizontal="center" vertical="top" wrapText="1"/>
    </xf>
    <xf numFmtId="0" fontId="32" fillId="0" borderId="15" xfId="0" applyFont="1" applyBorder="1" applyAlignment="1">
      <alignment horizontal="left"/>
    </xf>
    <xf numFmtId="0" fontId="116" fillId="28" borderId="24" xfId="0" applyFont="1" applyFill="1" applyBorder="1" applyAlignment="1">
      <alignment horizontal="center" vertical="center" wrapText="1"/>
    </xf>
    <xf numFmtId="0" fontId="30" fillId="0" borderId="6" xfId="0" applyFont="1" applyBorder="1" applyAlignment="1">
      <alignment horizontal="center" vertical="center" wrapText="1"/>
    </xf>
    <xf numFmtId="0" fontId="30" fillId="0" borderId="7" xfId="0" applyFont="1" applyBorder="1" applyAlignment="1">
      <alignment horizontal="center" vertical="center" wrapText="1"/>
    </xf>
    <xf numFmtId="0" fontId="30" fillId="0" borderId="39" xfId="0" applyFont="1" applyBorder="1" applyAlignment="1">
      <alignment horizontal="center" vertical="center" wrapText="1"/>
    </xf>
    <xf numFmtId="0" fontId="30" fillId="0" borderId="38" xfId="0" applyFont="1" applyBorder="1" applyAlignment="1">
      <alignment horizontal="center" vertical="center" wrapText="1"/>
    </xf>
    <xf numFmtId="0" fontId="30" fillId="0" borderId="8" xfId="0" applyFont="1" applyBorder="1" applyAlignment="1">
      <alignment horizontal="center" vertical="center" wrapText="1"/>
    </xf>
    <xf numFmtId="0" fontId="30" fillId="0" borderId="16" xfId="0" applyFont="1" applyBorder="1" applyAlignment="1">
      <alignment horizontal="center" vertical="center" wrapText="1"/>
    </xf>
    <xf numFmtId="0" fontId="61" fillId="0" borderId="12" xfId="0" applyFont="1" applyBorder="1" applyAlignment="1">
      <alignment horizontal="center"/>
    </xf>
    <xf numFmtId="0" fontId="61" fillId="0" borderId="16" xfId="0" applyFont="1" applyBorder="1" applyAlignment="1">
      <alignment horizontal="center"/>
    </xf>
    <xf numFmtId="0" fontId="61" fillId="0" borderId="11" xfId="0" applyFont="1" applyBorder="1" applyAlignment="1">
      <alignment horizontal="center"/>
    </xf>
    <xf numFmtId="0" fontId="61" fillId="0" borderId="18" xfId="0" applyFont="1" applyBorder="1" applyAlignment="1">
      <alignment horizontal="center"/>
    </xf>
    <xf numFmtId="0" fontId="106" fillId="0" borderId="50" xfId="0" applyFont="1" applyBorder="1" applyAlignment="1">
      <alignment horizontal="center" vertical="center" wrapText="1"/>
    </xf>
    <xf numFmtId="0" fontId="106" fillId="0" borderId="32" xfId="0" applyFont="1" applyBorder="1" applyAlignment="1">
      <alignment horizontal="center" vertical="center" wrapText="1"/>
    </xf>
    <xf numFmtId="0" fontId="106" fillId="0" borderId="44" xfId="0" applyFont="1" applyBorder="1" applyAlignment="1">
      <alignment horizontal="center" vertical="center" wrapText="1"/>
    </xf>
    <xf numFmtId="0" fontId="106" fillId="0" borderId="53" xfId="0" applyFont="1" applyBorder="1" applyAlignment="1">
      <alignment horizontal="center" vertical="center" wrapText="1"/>
    </xf>
    <xf numFmtId="0" fontId="106" fillId="0" borderId="46" xfId="0" applyFont="1" applyBorder="1" applyAlignment="1">
      <alignment horizontal="center" vertical="center" wrapText="1"/>
    </xf>
    <xf numFmtId="0" fontId="106" fillId="0" borderId="12" xfId="0" applyFont="1" applyBorder="1" applyAlignment="1">
      <alignment horizontal="center" vertical="center" wrapText="1"/>
    </xf>
    <xf numFmtId="0" fontId="106" fillId="0" borderId="16" xfId="0" applyFont="1" applyBorder="1" applyAlignment="1">
      <alignment horizontal="center" vertical="center" wrapText="1"/>
    </xf>
    <xf numFmtId="0" fontId="106" fillId="0" borderId="11" xfId="0" applyFont="1" applyBorder="1" applyAlignment="1">
      <alignment horizontal="center" vertical="center" wrapText="1"/>
    </xf>
    <xf numFmtId="0" fontId="106" fillId="0" borderId="18" xfId="0" applyFont="1" applyBorder="1" applyAlignment="1">
      <alignment horizontal="center" vertical="center" wrapText="1"/>
    </xf>
    <xf numFmtId="0" fontId="106" fillId="0" borderId="6" xfId="0" applyFont="1" applyBorder="1" applyAlignment="1">
      <alignment horizontal="center" vertical="center"/>
    </xf>
    <xf numFmtId="0" fontId="43" fillId="0" borderId="7" xfId="0" applyFont="1" applyBorder="1"/>
    <xf numFmtId="0" fontId="106" fillId="0" borderId="7" xfId="0" applyFont="1" applyBorder="1" applyAlignment="1">
      <alignment horizontal="center" vertical="center"/>
    </xf>
    <xf numFmtId="0" fontId="43" fillId="0" borderId="8" xfId="0" applyFont="1" applyBorder="1"/>
    <xf numFmtId="0" fontId="106" fillId="0" borderId="30" xfId="0" applyFont="1" applyBorder="1" applyAlignment="1">
      <alignment horizontal="center" vertical="center" wrapText="1"/>
    </xf>
    <xf numFmtId="0" fontId="106" fillId="0" borderId="34" xfId="0" applyFont="1" applyBorder="1" applyAlignment="1">
      <alignment horizontal="center" vertical="center" wrapText="1"/>
    </xf>
    <xf numFmtId="0" fontId="43" fillId="0" borderId="55" xfId="0" applyFont="1" applyBorder="1" applyAlignment="1">
      <alignment horizontal="center" vertical="top" wrapText="1"/>
    </xf>
    <xf numFmtId="0" fontId="43" fillId="0" borderId="16" xfId="0" applyFont="1" applyBorder="1" applyAlignment="1">
      <alignment horizontal="center" vertical="top" wrapText="1"/>
    </xf>
    <xf numFmtId="0" fontId="102" fillId="0" borderId="9" xfId="0" applyFont="1" applyBorder="1" applyAlignment="1">
      <alignment horizontal="center" vertical="center"/>
    </xf>
    <xf numFmtId="0" fontId="102" fillId="0" borderId="5" xfId="0" applyFont="1" applyBorder="1" applyAlignment="1">
      <alignment horizontal="center" vertical="center"/>
    </xf>
    <xf numFmtId="0" fontId="102" fillId="0" borderId="10" xfId="0" applyFont="1" applyBorder="1" applyAlignment="1">
      <alignment horizontal="center" vertical="center"/>
    </xf>
    <xf numFmtId="0" fontId="102" fillId="0" borderId="0" xfId="0" applyFont="1" applyAlignment="1">
      <alignment horizontal="center" vertical="center"/>
    </xf>
    <xf numFmtId="169" fontId="127" fillId="0" borderId="53" xfId="0" applyNumberFormat="1" applyFont="1" applyBorder="1" applyAlignment="1">
      <alignment horizontal="center" vertical="center" wrapText="1"/>
    </xf>
    <xf numFmtId="169" fontId="127" fillId="0" borderId="46" xfId="0" applyNumberFormat="1" applyFont="1" applyBorder="1" applyAlignment="1">
      <alignment horizontal="center" vertical="center" wrapText="1"/>
    </xf>
    <xf numFmtId="0" fontId="124" fillId="0" borderId="12" xfId="0" applyFont="1" applyBorder="1" applyAlignment="1">
      <alignment horizontal="center" vertical="center"/>
    </xf>
    <xf numFmtId="0" fontId="124" fillId="0" borderId="10" xfId="0" applyFont="1" applyBorder="1" applyAlignment="1">
      <alignment horizontal="center" vertical="center"/>
    </xf>
    <xf numFmtId="0" fontId="124" fillId="0" borderId="11" xfId="0" applyFont="1" applyBorder="1" applyAlignment="1">
      <alignment horizontal="center" vertical="center"/>
    </xf>
    <xf numFmtId="0" fontId="135" fillId="28" borderId="24" xfId="0" applyFont="1" applyFill="1" applyBorder="1" applyAlignment="1">
      <alignment horizontal="center" vertical="center" wrapText="1"/>
    </xf>
    <xf numFmtId="0" fontId="110" fillId="0" borderId="0" xfId="0" applyFont="1" applyAlignment="1">
      <alignment horizontal="center" vertical="center" wrapText="1"/>
    </xf>
    <xf numFmtId="169" fontId="127" fillId="0" borderId="47" xfId="0" applyNumberFormat="1" applyFont="1" applyBorder="1" applyAlignment="1">
      <alignment horizontal="center" vertical="center" wrapText="1"/>
    </xf>
    <xf numFmtId="0" fontId="124" fillId="0" borderId="6" xfId="0" applyFont="1" applyBorder="1" applyAlignment="1">
      <alignment horizontal="center" vertical="center"/>
    </xf>
    <xf numFmtId="0" fontId="124" fillId="0" borderId="7" xfId="0" applyFont="1" applyBorder="1" applyAlignment="1">
      <alignment horizontal="center" vertical="center"/>
    </xf>
    <xf numFmtId="0" fontId="124" fillId="0" borderId="8" xfId="0" applyFont="1" applyBorder="1" applyAlignment="1">
      <alignment horizontal="center" vertical="center"/>
    </xf>
    <xf numFmtId="0" fontId="124" fillId="0" borderId="26" xfId="0" applyFont="1" applyBorder="1" applyAlignment="1">
      <alignment horizontal="center" vertical="center"/>
    </xf>
    <xf numFmtId="0" fontId="124" fillId="0" borderId="20" xfId="0" applyFont="1" applyBorder="1" applyAlignment="1">
      <alignment horizontal="center" vertical="center"/>
    </xf>
    <xf numFmtId="0" fontId="124" fillId="0" borderId="21" xfId="0" applyFont="1" applyBorder="1" applyAlignment="1">
      <alignment horizontal="center" vertical="center"/>
    </xf>
    <xf numFmtId="0" fontId="136" fillId="28" borderId="24" xfId="0" applyFont="1" applyFill="1" applyBorder="1" applyAlignment="1">
      <alignment horizontal="center" vertical="center" wrapText="1"/>
    </xf>
    <xf numFmtId="0" fontId="52" fillId="0" borderId="12" xfId="0" applyFont="1" applyBorder="1" applyAlignment="1">
      <alignment horizontal="center" vertical="center"/>
    </xf>
    <xf numFmtId="0" fontId="52" fillId="0" borderId="10" xfId="0" applyFont="1" applyBorder="1" applyAlignment="1">
      <alignment horizontal="center" vertical="center"/>
    </xf>
    <xf numFmtId="0" fontId="138" fillId="0" borderId="12" xfId="0" applyFont="1" applyBorder="1" applyAlignment="1">
      <alignment horizontal="center" vertical="center"/>
    </xf>
    <xf numFmtId="0" fontId="138" fillId="0" borderId="15" xfId="0" applyFont="1" applyBorder="1" applyAlignment="1">
      <alignment horizontal="center" vertical="center"/>
    </xf>
    <xf numFmtId="0" fontId="138" fillId="0" borderId="16" xfId="0" applyFont="1" applyBorder="1" applyAlignment="1">
      <alignment horizontal="center" vertical="center"/>
    </xf>
    <xf numFmtId="0" fontId="102" fillId="0" borderId="12" xfId="0" applyFont="1" applyBorder="1" applyAlignment="1">
      <alignment horizontal="center" vertical="top" wrapText="1"/>
    </xf>
    <xf numFmtId="0" fontId="102" fillId="0" borderId="15" xfId="0" applyFont="1" applyBorder="1" applyAlignment="1">
      <alignment horizontal="center" vertical="top" wrapText="1"/>
    </xf>
    <xf numFmtId="0" fontId="102" fillId="0" borderId="16" xfId="0" applyFont="1" applyBorder="1" applyAlignment="1">
      <alignment horizontal="center" vertical="top" wrapText="1"/>
    </xf>
    <xf numFmtId="0" fontId="104" fillId="28" borderId="0" xfId="0" applyFont="1" applyFill="1" applyAlignment="1">
      <alignment horizontal="center" vertical="center" wrapText="1"/>
    </xf>
    <xf numFmtId="0" fontId="104" fillId="28" borderId="24" xfId="0" applyFont="1" applyFill="1" applyBorder="1" applyAlignment="1">
      <alignment horizontal="center" vertical="center" wrapText="1"/>
    </xf>
    <xf numFmtId="0" fontId="106" fillId="0" borderId="8" xfId="0" applyFont="1" applyBorder="1" applyAlignment="1">
      <alignment horizontal="center" vertical="center" wrapText="1"/>
    </xf>
    <xf numFmtId="0" fontId="106" fillId="0" borderId="6" xfId="0" applyFont="1" applyBorder="1" applyAlignment="1">
      <alignment horizontal="center" vertical="center" wrapText="1"/>
    </xf>
    <xf numFmtId="171" fontId="43" fillId="0" borderId="10" xfId="0" applyNumberFormat="1" applyFont="1" applyBorder="1" applyAlignment="1">
      <alignment horizontal="right" vertical="top" wrapText="1" indent="3"/>
    </xf>
    <xf numFmtId="171" fontId="43" fillId="0" borderId="17" xfId="0" applyNumberFormat="1" applyFont="1" applyBorder="1" applyAlignment="1">
      <alignment horizontal="right" vertical="top" wrapText="1" indent="3"/>
    </xf>
    <xf numFmtId="0" fontId="106" fillId="0" borderId="4" xfId="0" applyFont="1" applyBorder="1" applyAlignment="1">
      <alignment horizontal="center" vertical="center" wrapText="1"/>
    </xf>
    <xf numFmtId="0" fontId="106" fillId="0" borderId="100" xfId="0" applyFont="1" applyBorder="1" applyAlignment="1">
      <alignment horizontal="center" vertical="center" wrapText="1"/>
    </xf>
    <xf numFmtId="0" fontId="102" fillId="0" borderId="53" xfId="0" applyFont="1" applyBorder="1" applyAlignment="1">
      <alignment horizontal="center" vertical="top" wrapText="1"/>
    </xf>
    <xf numFmtId="0" fontId="102" fillId="0" borderId="46" xfId="0" applyFont="1" applyBorder="1" applyAlignment="1">
      <alignment horizontal="center" vertical="top" wrapText="1"/>
    </xf>
    <xf numFmtId="0" fontId="102" fillId="0" borderId="47" xfId="0" applyFont="1" applyBorder="1" applyAlignment="1">
      <alignment horizontal="center" vertical="top" wrapText="1"/>
    </xf>
    <xf numFmtId="0" fontId="102" fillId="0" borderId="0" xfId="0" applyFont="1" applyAlignment="1">
      <alignment horizontal="center" vertical="center" wrapText="1"/>
    </xf>
    <xf numFmtId="0" fontId="106" fillId="0" borderId="52" xfId="0" applyFont="1" applyBorder="1" applyAlignment="1">
      <alignment horizontal="center" vertical="center" wrapText="1"/>
    </xf>
    <xf numFmtId="0" fontId="106" fillId="0" borderId="41" xfId="0" applyFont="1" applyBorder="1" applyAlignment="1">
      <alignment horizontal="center" vertical="center" wrapText="1"/>
    </xf>
    <xf numFmtId="0" fontId="106" fillId="0" borderId="78" xfId="0" applyFont="1" applyBorder="1" applyAlignment="1">
      <alignment horizontal="center" vertical="center" wrapText="1"/>
    </xf>
    <xf numFmtId="0" fontId="106" fillId="0" borderId="33" xfId="0" applyFont="1" applyBorder="1" applyAlignment="1">
      <alignment horizontal="center" vertical="center" wrapText="1"/>
    </xf>
    <xf numFmtId="0" fontId="106" fillId="0" borderId="24" xfId="0" applyFont="1" applyBorder="1" applyAlignment="1">
      <alignment horizontal="center" vertical="center" wrapText="1"/>
    </xf>
    <xf numFmtId="0" fontId="106" fillId="0" borderId="14" xfId="0" applyFont="1" applyBorder="1" applyAlignment="1">
      <alignment horizontal="center" vertical="center" wrapText="1"/>
    </xf>
    <xf numFmtId="171" fontId="43" fillId="0" borderId="10" xfId="0" applyNumberFormat="1" applyFont="1" applyBorder="1" applyAlignment="1">
      <alignment horizontal="right" vertical="top" wrapText="1" indent="5"/>
    </xf>
    <xf numFmtId="171" fontId="43" fillId="0" borderId="17" xfId="0" applyNumberFormat="1" applyFont="1" applyBorder="1" applyAlignment="1">
      <alignment horizontal="right" vertical="top" wrapText="1" indent="5"/>
    </xf>
    <xf numFmtId="171" fontId="43" fillId="0" borderId="12" xfId="0" applyNumberFormat="1" applyFont="1" applyBorder="1" applyAlignment="1">
      <alignment horizontal="right" vertical="top" wrapText="1" indent="5"/>
    </xf>
    <xf numFmtId="171" fontId="43" fillId="0" borderId="16" xfId="0" applyNumberFormat="1" applyFont="1" applyBorder="1" applyAlignment="1">
      <alignment horizontal="right" vertical="top" wrapText="1" indent="5"/>
    </xf>
  </cellXfs>
  <cellStyles count="6021">
    <cellStyle name="20 % - Accent1 2" xfId="174" xr:uid="{00000000-0005-0000-0000-000000000000}"/>
    <cellStyle name="20 % - Accent2 2" xfId="175" xr:uid="{00000000-0005-0000-0000-000001000000}"/>
    <cellStyle name="20 % - Accent3 2" xfId="176" xr:uid="{00000000-0005-0000-0000-000002000000}"/>
    <cellStyle name="20 % - Accent4 2" xfId="177" xr:uid="{00000000-0005-0000-0000-000003000000}"/>
    <cellStyle name="20 % - Accent5 2" xfId="178" xr:uid="{00000000-0005-0000-0000-000004000000}"/>
    <cellStyle name="20 % - Accent6 2" xfId="179" xr:uid="{00000000-0005-0000-0000-000005000000}"/>
    <cellStyle name="20% - Accent1" xfId="5745" xr:uid="{00000000-0005-0000-0000-000006000000}"/>
    <cellStyle name="20% - Accent1 2" xfId="5746" xr:uid="{00000000-0005-0000-0000-000007000000}"/>
    <cellStyle name="20% - Accent1 3" xfId="5747" xr:uid="{00000000-0005-0000-0000-000008000000}"/>
    <cellStyle name="20% - Accent1 4" xfId="5748" xr:uid="{00000000-0005-0000-0000-000009000000}"/>
    <cellStyle name="20% - Accent1_01 OUVERTURE JANVIER 2013." xfId="5749" xr:uid="{00000000-0005-0000-0000-00000A000000}"/>
    <cellStyle name="20% - Accent2" xfId="5750" xr:uid="{00000000-0005-0000-0000-00000B000000}"/>
    <cellStyle name="20% - Accent2 2" xfId="5751" xr:uid="{00000000-0005-0000-0000-00000C000000}"/>
    <cellStyle name="20% - Accent2 3" xfId="5752" xr:uid="{00000000-0005-0000-0000-00000D000000}"/>
    <cellStyle name="20% - Accent2 4" xfId="5753" xr:uid="{00000000-0005-0000-0000-00000E000000}"/>
    <cellStyle name="20% - Accent2_01 OUVERTURE JANVIER 2013." xfId="5754" xr:uid="{00000000-0005-0000-0000-00000F000000}"/>
    <cellStyle name="20% - Accent3" xfId="5755" xr:uid="{00000000-0005-0000-0000-000010000000}"/>
    <cellStyle name="20% - Accent3 2" xfId="5756" xr:uid="{00000000-0005-0000-0000-000011000000}"/>
    <cellStyle name="20% - Accent3 3" xfId="5757" xr:uid="{00000000-0005-0000-0000-000012000000}"/>
    <cellStyle name="20% - Accent3 4" xfId="5758" xr:uid="{00000000-0005-0000-0000-000013000000}"/>
    <cellStyle name="20% - Accent3_01 OUVERTURE JANVIER 2013." xfId="5759" xr:uid="{00000000-0005-0000-0000-000014000000}"/>
    <cellStyle name="20% - Accent4" xfId="5760" xr:uid="{00000000-0005-0000-0000-000015000000}"/>
    <cellStyle name="20% - Accent4 2" xfId="5761" xr:uid="{00000000-0005-0000-0000-000016000000}"/>
    <cellStyle name="20% - Accent4 3" xfId="5762" xr:uid="{00000000-0005-0000-0000-000017000000}"/>
    <cellStyle name="20% - Accent4 4" xfId="5763" xr:uid="{00000000-0005-0000-0000-000018000000}"/>
    <cellStyle name="20% - Accent4_01 OUVERTURE JANVIER 2013." xfId="5764" xr:uid="{00000000-0005-0000-0000-000019000000}"/>
    <cellStyle name="20% - Accent5" xfId="5765" xr:uid="{00000000-0005-0000-0000-00001A000000}"/>
    <cellStyle name="20% - Accent5 2" xfId="5766" xr:uid="{00000000-0005-0000-0000-00001B000000}"/>
    <cellStyle name="20% - Accent5 3" xfId="5767" xr:uid="{00000000-0005-0000-0000-00001C000000}"/>
    <cellStyle name="20% - Accent5 4" xfId="5768" xr:uid="{00000000-0005-0000-0000-00001D000000}"/>
    <cellStyle name="20% - Accent5_01 OUVERTURE JANVIER 2013." xfId="5769" xr:uid="{00000000-0005-0000-0000-00001E000000}"/>
    <cellStyle name="20% - Accent6" xfId="5770" xr:uid="{00000000-0005-0000-0000-00001F000000}"/>
    <cellStyle name="20% - Accent6 2" xfId="5771" xr:uid="{00000000-0005-0000-0000-000020000000}"/>
    <cellStyle name="20% - Accent6 3" xfId="5772" xr:uid="{00000000-0005-0000-0000-000021000000}"/>
    <cellStyle name="20% - Accent6 4" xfId="5773" xr:uid="{00000000-0005-0000-0000-000022000000}"/>
    <cellStyle name="20% - Accent6_01 OUVERTURE JANVIER 2013." xfId="5774" xr:uid="{00000000-0005-0000-0000-000023000000}"/>
    <cellStyle name="40 % - Accent1 2" xfId="180" xr:uid="{00000000-0005-0000-0000-000024000000}"/>
    <cellStyle name="40 % - Accent2 2" xfId="181" xr:uid="{00000000-0005-0000-0000-000025000000}"/>
    <cellStyle name="40 % - Accent3 2" xfId="182" xr:uid="{00000000-0005-0000-0000-000026000000}"/>
    <cellStyle name="40 % - Accent4 2" xfId="183" xr:uid="{00000000-0005-0000-0000-000027000000}"/>
    <cellStyle name="40 % - Accent5 2" xfId="184" xr:uid="{00000000-0005-0000-0000-000028000000}"/>
    <cellStyle name="40 % - Accent6 2" xfId="185" xr:uid="{00000000-0005-0000-0000-000029000000}"/>
    <cellStyle name="40% - Accent1" xfId="5775" xr:uid="{00000000-0005-0000-0000-00002A000000}"/>
    <cellStyle name="40% - Accent1 2" xfId="5776" xr:uid="{00000000-0005-0000-0000-00002B000000}"/>
    <cellStyle name="40% - Accent1 3" xfId="5777" xr:uid="{00000000-0005-0000-0000-00002C000000}"/>
    <cellStyle name="40% - Accent1 4" xfId="5778" xr:uid="{00000000-0005-0000-0000-00002D000000}"/>
    <cellStyle name="40% - Accent1_01 OUVERTURE JANVIER 2013." xfId="5779" xr:uid="{00000000-0005-0000-0000-00002E000000}"/>
    <cellStyle name="40% - Accent2" xfId="5780" xr:uid="{00000000-0005-0000-0000-00002F000000}"/>
    <cellStyle name="40% - Accent2 2" xfId="5781" xr:uid="{00000000-0005-0000-0000-000030000000}"/>
    <cellStyle name="40% - Accent2 3" xfId="5782" xr:uid="{00000000-0005-0000-0000-000031000000}"/>
    <cellStyle name="40% - Accent2 4" xfId="5783" xr:uid="{00000000-0005-0000-0000-000032000000}"/>
    <cellStyle name="40% - Accent2_01 OUVERTURE JANVIER 2013." xfId="5784" xr:uid="{00000000-0005-0000-0000-000033000000}"/>
    <cellStyle name="40% - Accent3" xfId="5785" xr:uid="{00000000-0005-0000-0000-000034000000}"/>
    <cellStyle name="40% - Accent3 2" xfId="5786" xr:uid="{00000000-0005-0000-0000-000035000000}"/>
    <cellStyle name="40% - Accent3 3" xfId="5787" xr:uid="{00000000-0005-0000-0000-000036000000}"/>
    <cellStyle name="40% - Accent3 4" xfId="5788" xr:uid="{00000000-0005-0000-0000-000037000000}"/>
    <cellStyle name="40% - Accent3_01 OUVERTURE JANVIER 2013." xfId="5789" xr:uid="{00000000-0005-0000-0000-000038000000}"/>
    <cellStyle name="40% - Accent4" xfId="5790" xr:uid="{00000000-0005-0000-0000-000039000000}"/>
    <cellStyle name="40% - Accent4 2" xfId="5791" xr:uid="{00000000-0005-0000-0000-00003A000000}"/>
    <cellStyle name="40% - Accent4 3" xfId="5792" xr:uid="{00000000-0005-0000-0000-00003B000000}"/>
    <cellStyle name="40% - Accent4 4" xfId="5793" xr:uid="{00000000-0005-0000-0000-00003C000000}"/>
    <cellStyle name="40% - Accent4_01 OUVERTURE JANVIER 2013." xfId="5794" xr:uid="{00000000-0005-0000-0000-00003D000000}"/>
    <cellStyle name="40% - Accent5" xfId="5795" xr:uid="{00000000-0005-0000-0000-00003E000000}"/>
    <cellStyle name="40% - Accent5 2" xfId="5796" xr:uid="{00000000-0005-0000-0000-00003F000000}"/>
    <cellStyle name="40% - Accent5 3" xfId="5797" xr:uid="{00000000-0005-0000-0000-000040000000}"/>
    <cellStyle name="40% - Accent5 4" xfId="5798" xr:uid="{00000000-0005-0000-0000-000041000000}"/>
    <cellStyle name="40% - Accent5_01 OUVERTURE JANVIER 2013." xfId="5799" xr:uid="{00000000-0005-0000-0000-000042000000}"/>
    <cellStyle name="40% - Accent6" xfId="5800" xr:uid="{00000000-0005-0000-0000-000043000000}"/>
    <cellStyle name="40% - Accent6 2" xfId="5801" xr:uid="{00000000-0005-0000-0000-000044000000}"/>
    <cellStyle name="40% - Accent6 3" xfId="5802" xr:uid="{00000000-0005-0000-0000-000045000000}"/>
    <cellStyle name="40% - Accent6 4" xfId="5803" xr:uid="{00000000-0005-0000-0000-000046000000}"/>
    <cellStyle name="40% - Accent6_01 OUVERTURE JANVIER 2013." xfId="5804" xr:uid="{00000000-0005-0000-0000-000047000000}"/>
    <cellStyle name="60 % - Accent1 2" xfId="186" xr:uid="{00000000-0005-0000-0000-000048000000}"/>
    <cellStyle name="60 % - Accent2 2" xfId="187" xr:uid="{00000000-0005-0000-0000-000049000000}"/>
    <cellStyle name="60 % - Accent3 2" xfId="188" xr:uid="{00000000-0005-0000-0000-00004A000000}"/>
    <cellStyle name="60 % - Accent4 2" xfId="189" xr:uid="{00000000-0005-0000-0000-00004B000000}"/>
    <cellStyle name="60 % - Accent5 2" xfId="190" xr:uid="{00000000-0005-0000-0000-00004C000000}"/>
    <cellStyle name="60 % - Accent6 2" xfId="191" xr:uid="{00000000-0005-0000-0000-00004D000000}"/>
    <cellStyle name="60% - Accent1" xfId="5805" xr:uid="{00000000-0005-0000-0000-00004E000000}"/>
    <cellStyle name="60% - Accent1 2" xfId="5806" xr:uid="{00000000-0005-0000-0000-00004F000000}"/>
    <cellStyle name="60% - Accent1_08 OUVERTURE NOVEMBRE 2012." xfId="5807" xr:uid="{00000000-0005-0000-0000-000050000000}"/>
    <cellStyle name="60% - Accent2" xfId="5808" xr:uid="{00000000-0005-0000-0000-000051000000}"/>
    <cellStyle name="60% - Accent2 2" xfId="5809" xr:uid="{00000000-0005-0000-0000-000052000000}"/>
    <cellStyle name="60% - Accent2_08 OUVERTURE NOVEMBRE 2012." xfId="5810" xr:uid="{00000000-0005-0000-0000-000053000000}"/>
    <cellStyle name="60% - Accent3" xfId="5811" xr:uid="{00000000-0005-0000-0000-000054000000}"/>
    <cellStyle name="60% - Accent3 2" xfId="5812" xr:uid="{00000000-0005-0000-0000-000055000000}"/>
    <cellStyle name="60% - Accent3_08 OUVERTURE NOVEMBRE 2012." xfId="5813" xr:uid="{00000000-0005-0000-0000-000056000000}"/>
    <cellStyle name="60% - Accent4" xfId="5814" xr:uid="{00000000-0005-0000-0000-000057000000}"/>
    <cellStyle name="60% - Accent4 2" xfId="5815" xr:uid="{00000000-0005-0000-0000-000058000000}"/>
    <cellStyle name="60% - Accent4_08 OUVERTURE NOVEMBRE 2012." xfId="5816" xr:uid="{00000000-0005-0000-0000-000059000000}"/>
    <cellStyle name="60% - Accent5" xfId="5817" xr:uid="{00000000-0005-0000-0000-00005A000000}"/>
    <cellStyle name="60% - Accent5 2" xfId="5818" xr:uid="{00000000-0005-0000-0000-00005B000000}"/>
    <cellStyle name="60% - Accent5_08 OUVERTURE NOVEMBRE 2012." xfId="5819" xr:uid="{00000000-0005-0000-0000-00005C000000}"/>
    <cellStyle name="60% - Accent6" xfId="5820" xr:uid="{00000000-0005-0000-0000-00005D000000}"/>
    <cellStyle name="60% - Accent6 2" xfId="5821" xr:uid="{00000000-0005-0000-0000-00005E000000}"/>
    <cellStyle name="60% - Accent6_08 OUVERTURE NOVEMBRE 2012." xfId="5822" xr:uid="{00000000-0005-0000-0000-00005F000000}"/>
    <cellStyle name="Accent1 2" xfId="192" xr:uid="{00000000-0005-0000-0000-000060000000}"/>
    <cellStyle name="Accent2 2" xfId="193" xr:uid="{00000000-0005-0000-0000-000061000000}"/>
    <cellStyle name="Accent3 2" xfId="194" xr:uid="{00000000-0005-0000-0000-000062000000}"/>
    <cellStyle name="Accent4 2" xfId="195" xr:uid="{00000000-0005-0000-0000-000063000000}"/>
    <cellStyle name="Accent5 2" xfId="196" xr:uid="{00000000-0005-0000-0000-000064000000}"/>
    <cellStyle name="Accent6 2" xfId="197" xr:uid="{00000000-0005-0000-0000-000065000000}"/>
    <cellStyle name="Avertissement 2" xfId="198" xr:uid="{00000000-0005-0000-0000-000066000000}"/>
    <cellStyle name="Bad" xfId="5823" xr:uid="{00000000-0005-0000-0000-000067000000}"/>
    <cellStyle name="Bad 2" xfId="5824" xr:uid="{00000000-0005-0000-0000-000068000000}"/>
    <cellStyle name="Bad_08 OUVERTURE NOVEMBRE 2012." xfId="5825" xr:uid="{00000000-0005-0000-0000-000069000000}"/>
    <cellStyle name="Calcul 2" xfId="199" xr:uid="{00000000-0005-0000-0000-00006A000000}"/>
    <cellStyle name="Calcul 2 10" xfId="1314" xr:uid="{00000000-0005-0000-0000-00006B000000}"/>
    <cellStyle name="Calcul 2 11" xfId="1271" xr:uid="{00000000-0005-0000-0000-00006C000000}"/>
    <cellStyle name="Calcul 2 12" xfId="1379" xr:uid="{00000000-0005-0000-0000-00006D000000}"/>
    <cellStyle name="Calcul 2 13" xfId="1266" xr:uid="{00000000-0005-0000-0000-00006E000000}"/>
    <cellStyle name="Calcul 2 14" xfId="1268" xr:uid="{00000000-0005-0000-0000-00006F000000}"/>
    <cellStyle name="Calcul 2 15" xfId="1391" xr:uid="{00000000-0005-0000-0000-000070000000}"/>
    <cellStyle name="Calcul 2 16" xfId="1282" xr:uid="{00000000-0005-0000-0000-000071000000}"/>
    <cellStyle name="Calcul 2 17" xfId="1240" xr:uid="{00000000-0005-0000-0000-000072000000}"/>
    <cellStyle name="Calcul 2 18" xfId="1286" xr:uid="{00000000-0005-0000-0000-000073000000}"/>
    <cellStyle name="Calcul 2 19" xfId="1336" xr:uid="{00000000-0005-0000-0000-000074000000}"/>
    <cellStyle name="Calcul 2 2" xfId="1295" xr:uid="{00000000-0005-0000-0000-000075000000}"/>
    <cellStyle name="Calcul 2 20" xfId="1243" xr:uid="{00000000-0005-0000-0000-000076000000}"/>
    <cellStyle name="Calcul 2 21" xfId="1301" xr:uid="{00000000-0005-0000-0000-000077000000}"/>
    <cellStyle name="Calcul 2 22" xfId="1291" xr:uid="{00000000-0005-0000-0000-000078000000}"/>
    <cellStyle name="Calcul 2 23" xfId="1809" xr:uid="{00000000-0005-0000-0000-000079000000}"/>
    <cellStyle name="Calcul 2 24" xfId="1785" xr:uid="{00000000-0005-0000-0000-00007A000000}"/>
    <cellStyle name="Calcul 2 25" xfId="1590" xr:uid="{00000000-0005-0000-0000-00007B000000}"/>
    <cellStyle name="Calcul 2 26" xfId="1422" xr:uid="{00000000-0005-0000-0000-00007C000000}"/>
    <cellStyle name="Calcul 2 27" xfId="1791" xr:uid="{00000000-0005-0000-0000-00007D000000}"/>
    <cellStyle name="Calcul 2 28" xfId="1834" xr:uid="{00000000-0005-0000-0000-00007E000000}"/>
    <cellStyle name="Calcul 2 29" xfId="1797" xr:uid="{00000000-0005-0000-0000-00007F000000}"/>
    <cellStyle name="Calcul 2 3" xfId="1272" xr:uid="{00000000-0005-0000-0000-000080000000}"/>
    <cellStyle name="Calcul 2 30" xfId="1894" xr:uid="{00000000-0005-0000-0000-000081000000}"/>
    <cellStyle name="Calcul 2 31" xfId="1836" xr:uid="{00000000-0005-0000-0000-000082000000}"/>
    <cellStyle name="Calcul 2 32" xfId="1600" xr:uid="{00000000-0005-0000-0000-000083000000}"/>
    <cellStyle name="Calcul 2 33" xfId="1812" xr:uid="{00000000-0005-0000-0000-000084000000}"/>
    <cellStyle name="Calcul 2 34" xfId="1822" xr:uid="{00000000-0005-0000-0000-000085000000}"/>
    <cellStyle name="Calcul 2 35" xfId="1883" xr:uid="{00000000-0005-0000-0000-000086000000}"/>
    <cellStyle name="Calcul 2 36" xfId="1795" xr:uid="{00000000-0005-0000-0000-000087000000}"/>
    <cellStyle name="Calcul 2 37" xfId="1895" xr:uid="{00000000-0005-0000-0000-000088000000}"/>
    <cellStyle name="Calcul 2 38" xfId="1902" xr:uid="{00000000-0005-0000-0000-000089000000}"/>
    <cellStyle name="Calcul 2 39" xfId="1916" xr:uid="{00000000-0005-0000-0000-00008A000000}"/>
    <cellStyle name="Calcul 2 4" xfId="1244" xr:uid="{00000000-0005-0000-0000-00008B000000}"/>
    <cellStyle name="Calcul 2 40" xfId="2738" xr:uid="{00000000-0005-0000-0000-00008C000000}"/>
    <cellStyle name="Calcul 2 41" xfId="1053" xr:uid="{00000000-0005-0000-0000-00008D000000}"/>
    <cellStyle name="Calcul 2 42" xfId="2751" xr:uid="{00000000-0005-0000-0000-00008E000000}"/>
    <cellStyle name="Calcul 2 43" xfId="2749" xr:uid="{00000000-0005-0000-0000-00008F000000}"/>
    <cellStyle name="Calcul 2 5" xfId="1234" xr:uid="{00000000-0005-0000-0000-000090000000}"/>
    <cellStyle name="Calcul 2 6" xfId="1279" xr:uid="{00000000-0005-0000-0000-000091000000}"/>
    <cellStyle name="Calcul 2 7" xfId="1322" xr:uid="{00000000-0005-0000-0000-000092000000}"/>
    <cellStyle name="Calcul 2 8" xfId="1230" xr:uid="{00000000-0005-0000-0000-000093000000}"/>
    <cellStyle name="Calcul 2 9" xfId="1303" xr:uid="{00000000-0005-0000-0000-000094000000}"/>
    <cellStyle name="Calcul 3" xfId="215" xr:uid="{00000000-0005-0000-0000-000095000000}"/>
    <cellStyle name="Calcul 3 10" xfId="1335" xr:uid="{00000000-0005-0000-0000-000096000000}"/>
    <cellStyle name="Calcul 3 11" xfId="1253" xr:uid="{00000000-0005-0000-0000-000097000000}"/>
    <cellStyle name="Calcul 3 12" xfId="1333" xr:uid="{00000000-0005-0000-0000-000098000000}"/>
    <cellStyle name="Calcul 3 13" xfId="1340" xr:uid="{00000000-0005-0000-0000-000099000000}"/>
    <cellStyle name="Calcul 3 14" xfId="1353" xr:uid="{00000000-0005-0000-0000-00009A000000}"/>
    <cellStyle name="Calcul 3 15" xfId="1381" xr:uid="{00000000-0005-0000-0000-00009B000000}"/>
    <cellStyle name="Calcul 3 16" xfId="1233" xr:uid="{00000000-0005-0000-0000-00009C000000}"/>
    <cellStyle name="Calcul 3 17" xfId="1292" xr:uid="{00000000-0005-0000-0000-00009D000000}"/>
    <cellStyle name="Calcul 3 18" xfId="1410" xr:uid="{00000000-0005-0000-0000-00009E000000}"/>
    <cellStyle name="Calcul 3 19" xfId="1396" xr:uid="{00000000-0005-0000-0000-00009F000000}"/>
    <cellStyle name="Calcul 3 2" xfId="1304" xr:uid="{00000000-0005-0000-0000-0000A0000000}"/>
    <cellStyle name="Calcul 3 20" xfId="1342" xr:uid="{00000000-0005-0000-0000-0000A1000000}"/>
    <cellStyle name="Calcul 3 21" xfId="1407" xr:uid="{00000000-0005-0000-0000-0000A2000000}"/>
    <cellStyle name="Calcul 3 22" xfId="1261" xr:uid="{00000000-0005-0000-0000-0000A3000000}"/>
    <cellStyle name="Calcul 3 23" xfId="1817" xr:uid="{00000000-0005-0000-0000-0000A4000000}"/>
    <cellStyle name="Calcul 3 24" xfId="1835" xr:uid="{00000000-0005-0000-0000-0000A5000000}"/>
    <cellStyle name="Calcul 3 25" xfId="1843" xr:uid="{00000000-0005-0000-0000-0000A6000000}"/>
    <cellStyle name="Calcul 3 26" xfId="1855" xr:uid="{00000000-0005-0000-0000-0000A7000000}"/>
    <cellStyle name="Calcul 3 27" xfId="1838" xr:uid="{00000000-0005-0000-0000-0000A8000000}"/>
    <cellStyle name="Calcul 3 28" xfId="1831" xr:uid="{00000000-0005-0000-0000-0000A9000000}"/>
    <cellStyle name="Calcul 3 29" xfId="1598" xr:uid="{00000000-0005-0000-0000-0000AA000000}"/>
    <cellStyle name="Calcul 3 3" xfId="1325" xr:uid="{00000000-0005-0000-0000-0000AB000000}"/>
    <cellStyle name="Calcul 3 30" xfId="1813" xr:uid="{00000000-0005-0000-0000-0000AC000000}"/>
    <cellStyle name="Calcul 3 31" xfId="1849" xr:uid="{00000000-0005-0000-0000-0000AD000000}"/>
    <cellStyle name="Calcul 3 32" xfId="1782" xr:uid="{00000000-0005-0000-0000-0000AE000000}"/>
    <cellStyle name="Calcul 3 33" xfId="1897" xr:uid="{00000000-0005-0000-0000-0000AF000000}"/>
    <cellStyle name="Calcul 3 34" xfId="1842" xr:uid="{00000000-0005-0000-0000-0000B0000000}"/>
    <cellStyle name="Calcul 3 35" xfId="1826" xr:uid="{00000000-0005-0000-0000-0000B1000000}"/>
    <cellStyle name="Calcul 3 36" xfId="1789" xr:uid="{00000000-0005-0000-0000-0000B2000000}"/>
    <cellStyle name="Calcul 3 37" xfId="1589" xr:uid="{00000000-0005-0000-0000-0000B3000000}"/>
    <cellStyle name="Calcul 3 38" xfId="1911" xr:uid="{00000000-0005-0000-0000-0000B4000000}"/>
    <cellStyle name="Calcul 3 39" xfId="1582" xr:uid="{00000000-0005-0000-0000-0000B5000000}"/>
    <cellStyle name="Calcul 3 4" xfId="1338" xr:uid="{00000000-0005-0000-0000-0000B6000000}"/>
    <cellStyle name="Calcul 3 40" xfId="1587" xr:uid="{00000000-0005-0000-0000-0000B7000000}"/>
    <cellStyle name="Calcul 3 41" xfId="1591" xr:uid="{00000000-0005-0000-0000-0000B8000000}"/>
    <cellStyle name="Calcul 3 42" xfId="2742" xr:uid="{00000000-0005-0000-0000-0000B9000000}"/>
    <cellStyle name="Calcul 3 43" xfId="2755" xr:uid="{00000000-0005-0000-0000-0000BA000000}"/>
    <cellStyle name="Calcul 3 44" xfId="2763" xr:uid="{00000000-0005-0000-0000-0000BB000000}"/>
    <cellStyle name="Calcul 3 5" xfId="1349" xr:uid="{00000000-0005-0000-0000-0000BC000000}"/>
    <cellStyle name="Calcul 3 6" xfId="1330" xr:uid="{00000000-0005-0000-0000-0000BD000000}"/>
    <cellStyle name="Calcul 3 7" xfId="1321" xr:uid="{00000000-0005-0000-0000-0000BE000000}"/>
    <cellStyle name="Calcul 3 8" xfId="1360" xr:uid="{00000000-0005-0000-0000-0000BF000000}"/>
    <cellStyle name="Calcul 3 9" xfId="1227" xr:uid="{00000000-0005-0000-0000-0000C0000000}"/>
    <cellStyle name="Calculation" xfId="5826" xr:uid="{00000000-0005-0000-0000-0000C1000000}"/>
    <cellStyle name="Calculation 2" xfId="5827" xr:uid="{00000000-0005-0000-0000-0000C2000000}"/>
    <cellStyle name="Calculation_08 OUVERTURE NOVEMBRE 2012." xfId="5828" xr:uid="{00000000-0005-0000-0000-0000C3000000}"/>
    <cellStyle name="Cellule liée 2" xfId="200" xr:uid="{00000000-0005-0000-0000-0000C4000000}"/>
    <cellStyle name="Check Cell" xfId="5829" xr:uid="{00000000-0005-0000-0000-0000C5000000}"/>
    <cellStyle name="Check Cell 2" xfId="5830" xr:uid="{00000000-0005-0000-0000-0000C6000000}"/>
    <cellStyle name="Check Cell_08 OUVERTURE NOVEMBRE 2012." xfId="5831" xr:uid="{00000000-0005-0000-0000-0000C7000000}"/>
    <cellStyle name="Comma [0] 2" xfId="5832" xr:uid="{00000000-0005-0000-0000-0000C8000000}"/>
    <cellStyle name="Comma 2" xfId="889" xr:uid="{00000000-0005-0000-0000-0000C9000000}"/>
    <cellStyle name="Comma 2 2" xfId="5834" xr:uid="{00000000-0005-0000-0000-0000CA000000}"/>
    <cellStyle name="Comma 2 2 2" xfId="5835" xr:uid="{00000000-0005-0000-0000-0000CB000000}"/>
    <cellStyle name="Comma 2 3" xfId="5836" xr:uid="{00000000-0005-0000-0000-0000CC000000}"/>
    <cellStyle name="Comma 2 4" xfId="5837" xr:uid="{00000000-0005-0000-0000-0000CD000000}"/>
    <cellStyle name="Comma 2 5" xfId="5833" xr:uid="{00000000-0005-0000-0000-0000CE000000}"/>
    <cellStyle name="Comma 3" xfId="892" xr:uid="{00000000-0005-0000-0000-0000CF000000}"/>
    <cellStyle name="Comma 3 2" xfId="5838" xr:uid="{00000000-0005-0000-0000-0000D0000000}"/>
    <cellStyle name="Comma 4" xfId="5839" xr:uid="{00000000-0005-0000-0000-0000D1000000}"/>
    <cellStyle name="Commentaire" xfId="388" xr:uid="{00000000-0005-0000-0000-0000D2000000}"/>
    <cellStyle name="Commentaire 10" xfId="1388" xr:uid="{00000000-0005-0000-0000-0000D3000000}"/>
    <cellStyle name="Commentaire 11" xfId="1390" xr:uid="{00000000-0005-0000-0000-0000D4000000}"/>
    <cellStyle name="Commentaire 12" xfId="1393" xr:uid="{00000000-0005-0000-0000-0000D5000000}"/>
    <cellStyle name="Commentaire 13" xfId="1395" xr:uid="{00000000-0005-0000-0000-0000D6000000}"/>
    <cellStyle name="Commentaire 14" xfId="1398" xr:uid="{00000000-0005-0000-0000-0000D7000000}"/>
    <cellStyle name="Commentaire 15" xfId="1400" xr:uid="{00000000-0005-0000-0000-0000D8000000}"/>
    <cellStyle name="Commentaire 16" xfId="1403" xr:uid="{00000000-0005-0000-0000-0000D9000000}"/>
    <cellStyle name="Commentaire 17" xfId="1228" xr:uid="{00000000-0005-0000-0000-0000DA000000}"/>
    <cellStyle name="Commentaire 18" xfId="1405" xr:uid="{00000000-0005-0000-0000-0000DB000000}"/>
    <cellStyle name="Commentaire 19" xfId="1409" xr:uid="{00000000-0005-0000-0000-0000DC000000}"/>
    <cellStyle name="Commentaire 2" xfId="1364" xr:uid="{00000000-0005-0000-0000-0000DD000000}"/>
    <cellStyle name="Commentaire 20" xfId="1281" xr:uid="{00000000-0005-0000-0000-0000DE000000}"/>
    <cellStyle name="Commentaire 21" xfId="1411" xr:uid="{00000000-0005-0000-0000-0000DF000000}"/>
    <cellStyle name="Commentaire 22" xfId="1412" xr:uid="{00000000-0005-0000-0000-0000E0000000}"/>
    <cellStyle name="Commentaire 23" xfId="1414" xr:uid="{00000000-0005-0000-0000-0000E1000000}"/>
    <cellStyle name="Commentaire 24" xfId="1416" xr:uid="{00000000-0005-0000-0000-0000E2000000}"/>
    <cellStyle name="Commentaire 25" xfId="1418" xr:uid="{00000000-0005-0000-0000-0000E3000000}"/>
    <cellStyle name="Commentaire 26" xfId="1419" xr:uid="{00000000-0005-0000-0000-0000E4000000}"/>
    <cellStyle name="Commentaire 27" xfId="1770" xr:uid="{00000000-0005-0000-0000-0000E5000000}"/>
    <cellStyle name="Commentaire 28" xfId="1868" xr:uid="{00000000-0005-0000-0000-0000E6000000}"/>
    <cellStyle name="Commentaire 29" xfId="1870" xr:uid="{00000000-0005-0000-0000-0000E7000000}"/>
    <cellStyle name="Commentaire 3" xfId="1368" xr:uid="{00000000-0005-0000-0000-0000E8000000}"/>
    <cellStyle name="Commentaire 30" xfId="1873" xr:uid="{00000000-0005-0000-0000-0000E9000000}"/>
    <cellStyle name="Commentaire 31" xfId="1876" xr:uid="{00000000-0005-0000-0000-0000EA000000}"/>
    <cellStyle name="Commentaire 32" xfId="1880" xr:uid="{00000000-0005-0000-0000-0000EB000000}"/>
    <cellStyle name="Commentaire 33" xfId="1884" xr:uid="{00000000-0005-0000-0000-0000EC000000}"/>
    <cellStyle name="Commentaire 34" xfId="1889" xr:uid="{00000000-0005-0000-0000-0000ED000000}"/>
    <cellStyle name="Commentaire 35" xfId="1891" xr:uid="{00000000-0005-0000-0000-0000EE000000}"/>
    <cellStyle name="Commentaire 36" xfId="1896" xr:uid="{00000000-0005-0000-0000-0000EF000000}"/>
    <cellStyle name="Commentaire 37" xfId="1899" xr:uid="{00000000-0005-0000-0000-0000F0000000}"/>
    <cellStyle name="Commentaire 38" xfId="1867" xr:uid="{00000000-0005-0000-0000-0000F1000000}"/>
    <cellStyle name="Commentaire 39" xfId="1851" xr:uid="{00000000-0005-0000-0000-0000F2000000}"/>
    <cellStyle name="Commentaire 4" xfId="1372" xr:uid="{00000000-0005-0000-0000-0000F3000000}"/>
    <cellStyle name="Commentaire 40" xfId="1903" xr:uid="{00000000-0005-0000-0000-0000F4000000}"/>
    <cellStyle name="Commentaire 41" xfId="1799" xr:uid="{00000000-0005-0000-0000-0000F5000000}"/>
    <cellStyle name="Commentaire 42" xfId="1907" xr:uid="{00000000-0005-0000-0000-0000F6000000}"/>
    <cellStyle name="Commentaire 43" xfId="1909" xr:uid="{00000000-0005-0000-0000-0000F7000000}"/>
    <cellStyle name="Commentaire 44" xfId="1910" xr:uid="{00000000-0005-0000-0000-0000F8000000}"/>
    <cellStyle name="Commentaire 45" xfId="1912" xr:uid="{00000000-0005-0000-0000-0000F9000000}"/>
    <cellStyle name="Commentaire 46" xfId="1857" xr:uid="{00000000-0005-0000-0000-0000FA000000}"/>
    <cellStyle name="Commentaire 47" xfId="1846" xr:uid="{00000000-0005-0000-0000-0000FB000000}"/>
    <cellStyle name="Commentaire 48" xfId="1914" xr:uid="{00000000-0005-0000-0000-0000FC000000}"/>
    <cellStyle name="Commentaire 49" xfId="1917" xr:uid="{00000000-0005-0000-0000-0000FD000000}"/>
    <cellStyle name="Commentaire 5" xfId="1375" xr:uid="{00000000-0005-0000-0000-0000FE000000}"/>
    <cellStyle name="Commentaire 50" xfId="1918" xr:uid="{00000000-0005-0000-0000-0000FF000000}"/>
    <cellStyle name="Commentaire 51" xfId="2246" xr:uid="{00000000-0005-0000-0000-000000010000}"/>
    <cellStyle name="Commentaire 52" xfId="2746" xr:uid="{00000000-0005-0000-0000-000001010000}"/>
    <cellStyle name="Commentaire 53" xfId="2760" xr:uid="{00000000-0005-0000-0000-000002010000}"/>
    <cellStyle name="Commentaire 54" xfId="2748" xr:uid="{00000000-0005-0000-0000-000003010000}"/>
    <cellStyle name="Commentaire 6" xfId="1378" xr:uid="{00000000-0005-0000-0000-000004010000}"/>
    <cellStyle name="Commentaire 7" xfId="1380" xr:uid="{00000000-0005-0000-0000-000005010000}"/>
    <cellStyle name="Commentaire 8" xfId="1383" xr:uid="{00000000-0005-0000-0000-000006010000}"/>
    <cellStyle name="Commentaire 9" xfId="1267" xr:uid="{00000000-0005-0000-0000-000007010000}"/>
    <cellStyle name="date" xfId="1" xr:uid="{00000000-0005-0000-0000-000008010000}"/>
    <cellStyle name="date 2" xfId="156" xr:uid="{00000000-0005-0000-0000-000009010000}"/>
    <cellStyle name="date 2 2" xfId="364" xr:uid="{00000000-0005-0000-0000-00000A010000}"/>
    <cellStyle name="Entrée 2" xfId="201" xr:uid="{00000000-0005-0000-0000-00000B010000}"/>
    <cellStyle name="Entrée 2 10" xfId="1385" xr:uid="{00000000-0005-0000-0000-00000C010000}"/>
    <cellStyle name="Entrée 2 11" xfId="1389" xr:uid="{00000000-0005-0000-0000-00000D010000}"/>
    <cellStyle name="Entrée 2 12" xfId="1392" xr:uid="{00000000-0005-0000-0000-00000E010000}"/>
    <cellStyle name="Entrée 2 13" xfId="1394" xr:uid="{00000000-0005-0000-0000-00000F010000}"/>
    <cellStyle name="Entrée 2 14" xfId="1397" xr:uid="{00000000-0005-0000-0000-000010010000}"/>
    <cellStyle name="Entrée 2 15" xfId="1308" xr:uid="{00000000-0005-0000-0000-000011010000}"/>
    <cellStyle name="Entrée 2 16" xfId="1399" xr:uid="{00000000-0005-0000-0000-000012010000}"/>
    <cellStyle name="Entrée 2 17" xfId="1324" xr:uid="{00000000-0005-0000-0000-000013010000}"/>
    <cellStyle name="Entrée 2 18" xfId="1359" xr:uid="{00000000-0005-0000-0000-000014010000}"/>
    <cellStyle name="Entrée 2 19" xfId="1315" xr:uid="{00000000-0005-0000-0000-000015010000}"/>
    <cellStyle name="Entrée 2 2" xfId="1296" xr:uid="{00000000-0005-0000-0000-000016010000}"/>
    <cellStyle name="Entrée 2 20" xfId="1413" xr:uid="{00000000-0005-0000-0000-000017010000}"/>
    <cellStyle name="Entrée 2 21" xfId="1415" xr:uid="{00000000-0005-0000-0000-000018010000}"/>
    <cellStyle name="Entrée 2 22" xfId="1417" xr:uid="{00000000-0005-0000-0000-000019010000}"/>
    <cellStyle name="Entrée 2 23" xfId="1811" xr:uid="{00000000-0005-0000-0000-00001A010000}"/>
    <cellStyle name="Entrée 2 24" xfId="1866" xr:uid="{00000000-0005-0000-0000-00001B010000}"/>
    <cellStyle name="Entrée 2 25" xfId="1869" xr:uid="{00000000-0005-0000-0000-00001C010000}"/>
    <cellStyle name="Entrée 2 26" xfId="1872" xr:uid="{00000000-0005-0000-0000-00001D010000}"/>
    <cellStyle name="Entrée 2 27" xfId="1875" xr:uid="{00000000-0005-0000-0000-00001E010000}"/>
    <cellStyle name="Entrée 2 28" xfId="1877" xr:uid="{00000000-0005-0000-0000-00001F010000}"/>
    <cellStyle name="Entrée 2 29" xfId="1886" xr:uid="{00000000-0005-0000-0000-000020010000}"/>
    <cellStyle name="Entrée 2 3" xfId="1362" xr:uid="{00000000-0005-0000-0000-000021010000}"/>
    <cellStyle name="Entrée 2 30" xfId="1864" xr:uid="{00000000-0005-0000-0000-000022010000}"/>
    <cellStyle name="Entrée 2 31" xfId="1829" xr:uid="{00000000-0005-0000-0000-000023010000}"/>
    <cellStyle name="Entrée 2 32" xfId="1844" xr:uid="{00000000-0005-0000-0000-000024010000}"/>
    <cellStyle name="Entrée 2 33" xfId="1803" xr:uid="{00000000-0005-0000-0000-000025010000}"/>
    <cellStyle name="Entrée 2 34" xfId="1906" xr:uid="{00000000-0005-0000-0000-000026010000}"/>
    <cellStyle name="Entrée 2 35" xfId="1908" xr:uid="{00000000-0005-0000-0000-000027010000}"/>
    <cellStyle name="Entrée 2 36" xfId="1806" xr:uid="{00000000-0005-0000-0000-000028010000}"/>
    <cellStyle name="Entrée 2 37" xfId="1854" xr:uid="{00000000-0005-0000-0000-000029010000}"/>
    <cellStyle name="Entrée 2 38" xfId="1913" xr:uid="{00000000-0005-0000-0000-00002A010000}"/>
    <cellStyle name="Entrée 2 39" xfId="1882" xr:uid="{00000000-0005-0000-0000-00002B010000}"/>
    <cellStyle name="Entrée 2 4" xfId="1365" xr:uid="{00000000-0005-0000-0000-00002C010000}"/>
    <cellStyle name="Entrée 2 40" xfId="2739" xr:uid="{00000000-0005-0000-0000-00002D010000}"/>
    <cellStyle name="Entrée 2 41" xfId="1054" xr:uid="{00000000-0005-0000-0000-00002E010000}"/>
    <cellStyle name="Entrée 2 42" xfId="2752" xr:uid="{00000000-0005-0000-0000-00002F010000}"/>
    <cellStyle name="Entrée 2 43" xfId="2761" xr:uid="{00000000-0005-0000-0000-000030010000}"/>
    <cellStyle name="Entrée 2 5" xfId="1370" xr:uid="{00000000-0005-0000-0000-000031010000}"/>
    <cellStyle name="Entrée 2 6" xfId="1374" xr:uid="{00000000-0005-0000-0000-000032010000}"/>
    <cellStyle name="Entrée 2 7" xfId="1377" xr:uid="{00000000-0005-0000-0000-000033010000}"/>
    <cellStyle name="Entrée 2 8" xfId="1347" xr:uid="{00000000-0005-0000-0000-000034010000}"/>
    <cellStyle name="Entrée 2 9" xfId="1237" xr:uid="{00000000-0005-0000-0000-000035010000}"/>
    <cellStyle name="Entrée 3" xfId="216" xr:uid="{00000000-0005-0000-0000-000036010000}"/>
    <cellStyle name="Entrée 3 10" xfId="1275" xr:uid="{00000000-0005-0000-0000-000037010000}"/>
    <cellStyle name="Entrée 3 11" xfId="1382" xr:uid="{00000000-0005-0000-0000-000038010000}"/>
    <cellStyle name="Entrée 3 12" xfId="1339" xr:uid="{00000000-0005-0000-0000-000039010000}"/>
    <cellStyle name="Entrée 3 13" xfId="1259" xr:uid="{00000000-0005-0000-0000-00003A010000}"/>
    <cellStyle name="Entrée 3 14" xfId="1357" xr:uid="{00000000-0005-0000-0000-00003B010000}"/>
    <cellStyle name="Entrée 3 15" xfId="1401" xr:uid="{00000000-0005-0000-0000-00003C010000}"/>
    <cellStyle name="Entrée 3 16" xfId="1318" xr:uid="{00000000-0005-0000-0000-00003D010000}"/>
    <cellStyle name="Entrée 3 17" xfId="1406" xr:uid="{00000000-0005-0000-0000-00003E010000}"/>
    <cellStyle name="Entrée 3 18" xfId="1352" xr:uid="{00000000-0005-0000-0000-00003F010000}"/>
    <cellStyle name="Entrée 3 19" xfId="1327" xr:uid="{00000000-0005-0000-0000-000040010000}"/>
    <cellStyle name="Entrée 3 2" xfId="1305" xr:uid="{00000000-0005-0000-0000-000041010000}"/>
    <cellStyle name="Entrée 3 20" xfId="1404" xr:uid="{00000000-0005-0000-0000-000042010000}"/>
    <cellStyle name="Entrée 3 21" xfId="1248" xr:uid="{00000000-0005-0000-0000-000043010000}"/>
    <cellStyle name="Entrée 3 22" xfId="1311" xr:uid="{00000000-0005-0000-0000-000044010000}"/>
    <cellStyle name="Entrée 3 23" xfId="1818" xr:uid="{00000000-0005-0000-0000-000045010000}"/>
    <cellStyle name="Entrée 3 24" xfId="1853" xr:uid="{00000000-0005-0000-0000-000046010000}"/>
    <cellStyle name="Entrée 3 25" xfId="1861" xr:uid="{00000000-0005-0000-0000-000047010000}"/>
    <cellStyle name="Entrée 3 26" xfId="1808" xr:uid="{00000000-0005-0000-0000-000048010000}"/>
    <cellStyle name="Entrée 3 27" xfId="1856" xr:uid="{00000000-0005-0000-0000-000049010000}"/>
    <cellStyle name="Entrée 3 28" xfId="1788" xr:uid="{00000000-0005-0000-0000-00004A010000}"/>
    <cellStyle name="Entrée 3 29" xfId="1837" xr:uid="{00000000-0005-0000-0000-00004B010000}"/>
    <cellStyle name="Entrée 3 3" xfId="1348" xr:uid="{00000000-0005-0000-0000-00004C010000}"/>
    <cellStyle name="Entrée 3 30" xfId="1592" xr:uid="{00000000-0005-0000-0000-00004D010000}"/>
    <cellStyle name="Entrée 3 31" xfId="1781" xr:uid="{00000000-0005-0000-0000-00004E010000}"/>
    <cellStyle name="Entrée 3 32" xfId="1773" xr:uid="{00000000-0005-0000-0000-00004F010000}"/>
    <cellStyle name="Entrée 3 33" xfId="1830" xr:uid="{00000000-0005-0000-0000-000050010000}"/>
    <cellStyle name="Entrée 3 34" xfId="1900" xr:uid="{00000000-0005-0000-0000-000051010000}"/>
    <cellStyle name="Entrée 3 35" xfId="1804" xr:uid="{00000000-0005-0000-0000-000052010000}"/>
    <cellStyle name="Entrée 3 36" xfId="1777" xr:uid="{00000000-0005-0000-0000-000053010000}"/>
    <cellStyle name="Entrée 3 37" xfId="1901" xr:uid="{00000000-0005-0000-0000-000054010000}"/>
    <cellStyle name="Entrée 3 38" xfId="1881" xr:uid="{00000000-0005-0000-0000-000055010000}"/>
    <cellStyle name="Entrée 3 39" xfId="1885" xr:uid="{00000000-0005-0000-0000-000056010000}"/>
    <cellStyle name="Entrée 3 4" xfId="1355" xr:uid="{00000000-0005-0000-0000-000057010000}"/>
    <cellStyle name="Entrée 3 40" xfId="1594" xr:uid="{00000000-0005-0000-0000-000058010000}"/>
    <cellStyle name="Entrée 3 41" xfId="1798" xr:uid="{00000000-0005-0000-0000-000059010000}"/>
    <cellStyle name="Entrée 3 42" xfId="2743" xr:uid="{00000000-0005-0000-0000-00005A010000}"/>
    <cellStyle name="Entrée 3 43" xfId="2756" xr:uid="{00000000-0005-0000-0000-00005B010000}"/>
    <cellStyle name="Entrée 3 44" xfId="2759" xr:uid="{00000000-0005-0000-0000-00005C010000}"/>
    <cellStyle name="Entrée 3 5" xfId="1294" xr:uid="{00000000-0005-0000-0000-00005D010000}"/>
    <cellStyle name="Entrée 3 6" xfId="1350" xr:uid="{00000000-0005-0000-0000-00005E010000}"/>
    <cellStyle name="Entrée 3 7" xfId="1277" xr:uid="{00000000-0005-0000-0000-00005F010000}"/>
    <cellStyle name="Entrée 3 8" xfId="1285" xr:uid="{00000000-0005-0000-0000-000060010000}"/>
    <cellStyle name="Entrée 3 9" xfId="1283" xr:uid="{00000000-0005-0000-0000-000061010000}"/>
    <cellStyle name="Euro" xfId="2" xr:uid="{00000000-0005-0000-0000-000062010000}"/>
    <cellStyle name="Euro 2" xfId="157" xr:uid="{00000000-0005-0000-0000-000063010000}"/>
    <cellStyle name="Euro 2 2" xfId="365" xr:uid="{00000000-0005-0000-0000-000064010000}"/>
    <cellStyle name="Euro 2 2 2" xfId="869" xr:uid="{00000000-0005-0000-0000-000065010000}"/>
    <cellStyle name="Euro 2 2 2 2" xfId="2721" xr:uid="{00000000-0005-0000-0000-000066010000}"/>
    <cellStyle name="Euro 2 2 2 3" xfId="1747" xr:uid="{00000000-0005-0000-0000-000067010000}"/>
    <cellStyle name="Euro 2 2 3" xfId="2223" xr:uid="{00000000-0005-0000-0000-000068010000}"/>
    <cellStyle name="Euro 2 2 4" xfId="1203" xr:uid="{00000000-0005-0000-0000-000069010000}"/>
    <cellStyle name="Euro 2 2 5" xfId="3066" xr:uid="{00000000-0005-0000-0000-00006A010000}"/>
    <cellStyle name="Euro 2 2 6" xfId="3155" xr:uid="{00000000-0005-0000-0000-00006B010000}"/>
    <cellStyle name="Euro 2 2 7" xfId="4458" xr:uid="{00000000-0005-0000-0000-00006C010000}"/>
    <cellStyle name="Euro 2 3" xfId="535" xr:uid="{00000000-0005-0000-0000-00006D010000}"/>
    <cellStyle name="Euro 2 3 2" xfId="2393" xr:uid="{00000000-0005-0000-0000-00006E010000}"/>
    <cellStyle name="Euro 2 3 3" xfId="1569" xr:uid="{00000000-0005-0000-0000-00006F010000}"/>
    <cellStyle name="Euro 2 4" xfId="707" xr:uid="{00000000-0005-0000-0000-000070010000}"/>
    <cellStyle name="Euro 2 4 2" xfId="2562" xr:uid="{00000000-0005-0000-0000-000071010000}"/>
    <cellStyle name="Euro 2 5" xfId="2064" xr:uid="{00000000-0005-0000-0000-000072010000}"/>
    <cellStyle name="Euro 2 6" xfId="1039" xr:uid="{00000000-0005-0000-0000-000073010000}"/>
    <cellStyle name="Euro 2 7" xfId="2909" xr:uid="{00000000-0005-0000-0000-000074010000}"/>
    <cellStyle name="Euro 2 8" xfId="3154" xr:uid="{00000000-0005-0000-0000-000075010000}"/>
    <cellStyle name="Euro 2 9" xfId="4457" xr:uid="{00000000-0005-0000-0000-000076010000}"/>
    <cellStyle name="Euro 3" xfId="173" xr:uid="{00000000-0005-0000-0000-000077010000}"/>
    <cellStyle name="Euro 3 2" xfId="377" xr:uid="{00000000-0005-0000-0000-000078010000}"/>
    <cellStyle name="Euro 3 2 2" xfId="1759" xr:uid="{00000000-0005-0000-0000-000079010000}"/>
    <cellStyle name="Euro 3 2 3" xfId="2235" xr:uid="{00000000-0005-0000-0000-00007A010000}"/>
    <cellStyle name="Euro 3 2 4" xfId="1215" xr:uid="{00000000-0005-0000-0000-00007B010000}"/>
    <cellStyle name="Euro 3 3" xfId="548" xr:uid="{00000000-0005-0000-0000-00007C010000}"/>
    <cellStyle name="Euro 3 3 2" xfId="2405" xr:uid="{00000000-0005-0000-0000-00007D010000}"/>
    <cellStyle name="Euro 3 3 3" xfId="1584" xr:uid="{00000000-0005-0000-0000-00007E010000}"/>
    <cellStyle name="Euro 3 4" xfId="719" xr:uid="{00000000-0005-0000-0000-00007F010000}"/>
    <cellStyle name="Euro 3 4 2" xfId="2574" xr:uid="{00000000-0005-0000-0000-000080010000}"/>
    <cellStyle name="Euro 3 5" xfId="2076" xr:uid="{00000000-0005-0000-0000-000081010000}"/>
    <cellStyle name="Euro 3 6" xfId="1051" xr:uid="{00000000-0005-0000-0000-000082010000}"/>
    <cellStyle name="Euro 4" xfId="389" xr:uid="{00000000-0005-0000-0000-000083010000}"/>
    <cellStyle name="Euro 4 2" xfId="1771" xr:uid="{00000000-0005-0000-0000-000084010000}"/>
    <cellStyle name="Euro 4 3" xfId="2247" xr:uid="{00000000-0005-0000-0000-000085010000}"/>
    <cellStyle name="Euro 4 4" xfId="1226" xr:uid="{00000000-0005-0000-0000-000086010000}"/>
    <cellStyle name="Euro 5" xfId="3145" xr:uid="{00000000-0005-0000-0000-000087010000}"/>
    <cellStyle name="Euro 6" xfId="5840" xr:uid="{00000000-0005-0000-0000-000088010000}"/>
    <cellStyle name="Explanatory Text" xfId="5841" xr:uid="{00000000-0005-0000-0000-000089010000}"/>
    <cellStyle name="Explanatory Text 2" xfId="5842" xr:uid="{00000000-0005-0000-0000-00008A010000}"/>
    <cellStyle name="Explanatory Text_08 OUVERTURE NOVEMBRE 2012." xfId="5843" xr:uid="{00000000-0005-0000-0000-00008B010000}"/>
    <cellStyle name="Good" xfId="5844" xr:uid="{00000000-0005-0000-0000-00008C010000}"/>
    <cellStyle name="Good 2" xfId="5845" xr:uid="{00000000-0005-0000-0000-00008D010000}"/>
    <cellStyle name="Good_08 OUVERTURE NOVEMBRE 2012." xfId="5846" xr:uid="{00000000-0005-0000-0000-00008E010000}"/>
    <cellStyle name="Heading 1" xfId="5847" xr:uid="{00000000-0005-0000-0000-00008F010000}"/>
    <cellStyle name="Heading 1 2" xfId="5848" xr:uid="{00000000-0005-0000-0000-000090010000}"/>
    <cellStyle name="Heading 1_08 OUVERTURE NOVEMBRE 2012." xfId="5849" xr:uid="{00000000-0005-0000-0000-000091010000}"/>
    <cellStyle name="Heading 2" xfId="5850" xr:uid="{00000000-0005-0000-0000-000092010000}"/>
    <cellStyle name="Heading 2 2" xfId="5851" xr:uid="{00000000-0005-0000-0000-000093010000}"/>
    <cellStyle name="Heading 2_08 OUVERTURE NOVEMBRE 2012." xfId="5852" xr:uid="{00000000-0005-0000-0000-000094010000}"/>
    <cellStyle name="Heading 3" xfId="5853" xr:uid="{00000000-0005-0000-0000-000095010000}"/>
    <cellStyle name="Heading 3 2" xfId="5854" xr:uid="{00000000-0005-0000-0000-000096010000}"/>
    <cellStyle name="Heading 3_08 OUVERTURE NOVEMBRE 2012." xfId="5855" xr:uid="{00000000-0005-0000-0000-000097010000}"/>
    <cellStyle name="Heading 4" xfId="5856" xr:uid="{00000000-0005-0000-0000-000098010000}"/>
    <cellStyle name="Heading 4 2" xfId="5857" xr:uid="{00000000-0005-0000-0000-000099010000}"/>
    <cellStyle name="Heading 4_08 OUVERTURE NOVEMBRE 2012." xfId="5858" xr:uid="{00000000-0005-0000-0000-00009A010000}"/>
    <cellStyle name="Input" xfId="5859" xr:uid="{00000000-0005-0000-0000-00009B010000}"/>
    <cellStyle name="Input 2" xfId="5860" xr:uid="{00000000-0005-0000-0000-00009C010000}"/>
    <cellStyle name="Input_08 OUVERTURE NOVEMBRE 2012." xfId="5861" xr:uid="{00000000-0005-0000-0000-00009D010000}"/>
    <cellStyle name="Insatisfaisant 2" xfId="202" xr:uid="{00000000-0005-0000-0000-00009E010000}"/>
    <cellStyle name="Lien hypertexte 2" xfId="5862" xr:uid="{00000000-0005-0000-0000-00009F010000}"/>
    <cellStyle name="Linked Cell" xfId="5863" xr:uid="{00000000-0005-0000-0000-0000A0010000}"/>
    <cellStyle name="Linked Cell 2" xfId="5864" xr:uid="{00000000-0005-0000-0000-0000A1010000}"/>
    <cellStyle name="Linked Cell_08 OUVERTURE NOVEMBRE 2012." xfId="5865" xr:uid="{00000000-0005-0000-0000-0000A2010000}"/>
    <cellStyle name="Milliers" xfId="3" builtinId="3"/>
    <cellStyle name="Milliers [0] 2" xfId="549" xr:uid="{00000000-0005-0000-0000-0000A4010000}"/>
    <cellStyle name="Milliers [0] 2 2" xfId="3156" xr:uid="{00000000-0005-0000-0000-0000A5010000}"/>
    <cellStyle name="Milliers [0] 2 3" xfId="4459" xr:uid="{00000000-0005-0000-0000-0000A6010000}"/>
    <cellStyle name="Milliers [0] 2 4" xfId="5866" xr:uid="{00000000-0005-0000-0000-0000A7010000}"/>
    <cellStyle name="Milliers [0] 3" xfId="576" xr:uid="{00000000-0005-0000-0000-0000A8010000}"/>
    <cellStyle name="Milliers [0] 3 2" xfId="2432" xr:uid="{00000000-0005-0000-0000-0000A9010000}"/>
    <cellStyle name="Milliers [0] 3 3" xfId="5867" xr:uid="{00000000-0005-0000-0000-0000AA010000}"/>
    <cellStyle name="Milliers [0] 4" xfId="5868" xr:uid="{00000000-0005-0000-0000-0000AB010000}"/>
    <cellStyle name="Milliers [0] 5" xfId="5869" xr:uid="{00000000-0005-0000-0000-0000AC010000}"/>
    <cellStyle name="Milliers [0] 6" xfId="5870" xr:uid="{00000000-0005-0000-0000-0000AD010000}"/>
    <cellStyle name="Milliers [0] 7" xfId="5871" xr:uid="{00000000-0005-0000-0000-0000AE010000}"/>
    <cellStyle name="Milliers [0] 8" xfId="5872" xr:uid="{00000000-0005-0000-0000-0000AF010000}"/>
    <cellStyle name="Milliers [0] 9" xfId="5873" xr:uid="{00000000-0005-0000-0000-0000B0010000}"/>
    <cellStyle name="Milliers 10" xfId="3157" xr:uid="{00000000-0005-0000-0000-0000B1010000}"/>
    <cellStyle name="Milliers 10 2" xfId="4460" xr:uid="{00000000-0005-0000-0000-0000B2010000}"/>
    <cellStyle name="Milliers 10 2 2" xfId="5875" xr:uid="{00000000-0005-0000-0000-0000B3010000}"/>
    <cellStyle name="Milliers 10 3" xfId="5874" xr:uid="{00000000-0005-0000-0000-0000B4010000}"/>
    <cellStyle name="Milliers 11" xfId="3158" xr:uid="{00000000-0005-0000-0000-0000B5010000}"/>
    <cellStyle name="Milliers 11 2" xfId="4461" xr:uid="{00000000-0005-0000-0000-0000B6010000}"/>
    <cellStyle name="Milliers 12" xfId="3159" xr:uid="{00000000-0005-0000-0000-0000B7010000}"/>
    <cellStyle name="Milliers 12 2" xfId="4462" xr:uid="{00000000-0005-0000-0000-0000B8010000}"/>
    <cellStyle name="Milliers 13" xfId="3160" xr:uid="{00000000-0005-0000-0000-0000B9010000}"/>
    <cellStyle name="Milliers 13 2" xfId="4463" xr:uid="{00000000-0005-0000-0000-0000BA010000}"/>
    <cellStyle name="Milliers 14" xfId="3161" xr:uid="{00000000-0005-0000-0000-0000BB010000}"/>
    <cellStyle name="Milliers 14 2" xfId="4464" xr:uid="{00000000-0005-0000-0000-0000BC010000}"/>
    <cellStyle name="Milliers 15" xfId="3162" xr:uid="{00000000-0005-0000-0000-0000BD010000}"/>
    <cellStyle name="Milliers 15 2" xfId="4465" xr:uid="{00000000-0005-0000-0000-0000BE010000}"/>
    <cellStyle name="Milliers 16" xfId="3163" xr:uid="{00000000-0005-0000-0000-0000BF010000}"/>
    <cellStyle name="Milliers 16 2" xfId="4466" xr:uid="{00000000-0005-0000-0000-0000C0010000}"/>
    <cellStyle name="Milliers 17" xfId="3164" xr:uid="{00000000-0005-0000-0000-0000C1010000}"/>
    <cellStyle name="Milliers 17 2" xfId="4467" xr:uid="{00000000-0005-0000-0000-0000C2010000}"/>
    <cellStyle name="Milliers 18" xfId="3165" xr:uid="{00000000-0005-0000-0000-0000C3010000}"/>
    <cellStyle name="Milliers 18 2" xfId="4468" xr:uid="{00000000-0005-0000-0000-0000C4010000}"/>
    <cellStyle name="Milliers 19" xfId="3166" xr:uid="{00000000-0005-0000-0000-0000C5010000}"/>
    <cellStyle name="Milliers 19 2" xfId="4469" xr:uid="{00000000-0005-0000-0000-0000C6010000}"/>
    <cellStyle name="Milliers 2" xfId="4" xr:uid="{00000000-0005-0000-0000-0000C7010000}"/>
    <cellStyle name="Milliers 2 10" xfId="219" xr:uid="{00000000-0005-0000-0000-0000C8010000}"/>
    <cellStyle name="Milliers 2 10 2" xfId="723" xr:uid="{00000000-0005-0000-0000-0000C9010000}"/>
    <cellStyle name="Milliers 2 10 2 2" xfId="2576" xr:uid="{00000000-0005-0000-0000-0000CA010000}"/>
    <cellStyle name="Milliers 2 10 2 2 2" xfId="3169" xr:uid="{00000000-0005-0000-0000-0000CB010000}"/>
    <cellStyle name="Milliers 2 10 2 2 3" xfId="4472" xr:uid="{00000000-0005-0000-0000-0000CC010000}"/>
    <cellStyle name="Milliers 2 10 2 3" xfId="1602" xr:uid="{00000000-0005-0000-0000-0000CD010000}"/>
    <cellStyle name="Milliers 2 10 2 4" xfId="3168" xr:uid="{00000000-0005-0000-0000-0000CE010000}"/>
    <cellStyle name="Milliers 2 10 2 5" xfId="4471" xr:uid="{00000000-0005-0000-0000-0000CF010000}"/>
    <cellStyle name="Milliers 2 10 3" xfId="2078" xr:uid="{00000000-0005-0000-0000-0000D0010000}"/>
    <cellStyle name="Milliers 2 10 3 2" xfId="3170" xr:uid="{00000000-0005-0000-0000-0000D1010000}"/>
    <cellStyle name="Milliers 2 10 3 3" xfId="4473" xr:uid="{00000000-0005-0000-0000-0000D2010000}"/>
    <cellStyle name="Milliers 2 10 4" xfId="1058" xr:uid="{00000000-0005-0000-0000-0000D3010000}"/>
    <cellStyle name="Milliers 2 10 5" xfId="2921" xr:uid="{00000000-0005-0000-0000-0000D4010000}"/>
    <cellStyle name="Milliers 2 10 6" xfId="3167" xr:uid="{00000000-0005-0000-0000-0000D5010000}"/>
    <cellStyle name="Milliers 2 10 7" xfId="4470" xr:uid="{00000000-0005-0000-0000-0000D6010000}"/>
    <cellStyle name="Milliers 2 11" xfId="390" xr:uid="{00000000-0005-0000-0000-0000D7010000}"/>
    <cellStyle name="Milliers 2 11 2" xfId="2248" xr:uid="{00000000-0005-0000-0000-0000D8010000}"/>
    <cellStyle name="Milliers 2 11 2 2" xfId="3172" xr:uid="{00000000-0005-0000-0000-0000D9010000}"/>
    <cellStyle name="Milliers 2 11 2 3" xfId="4475" xr:uid="{00000000-0005-0000-0000-0000DA010000}"/>
    <cellStyle name="Milliers 2 11 3" xfId="1423" xr:uid="{00000000-0005-0000-0000-0000DB010000}"/>
    <cellStyle name="Milliers 2 11 4" xfId="3171" xr:uid="{00000000-0005-0000-0000-0000DC010000}"/>
    <cellStyle name="Milliers 2 11 5" xfId="4474" xr:uid="{00000000-0005-0000-0000-0000DD010000}"/>
    <cellStyle name="Milliers 2 12" xfId="560" xr:uid="{00000000-0005-0000-0000-0000DE010000}"/>
    <cellStyle name="Milliers 2 12 2" xfId="2416" xr:uid="{00000000-0005-0000-0000-0000DF010000}"/>
    <cellStyle name="Milliers 2 12 3" xfId="3173" xr:uid="{00000000-0005-0000-0000-0000E0010000}"/>
    <cellStyle name="Milliers 2 12 4" xfId="4476" xr:uid="{00000000-0005-0000-0000-0000E1010000}"/>
    <cellStyle name="Milliers 2 13" xfId="1919" xr:uid="{00000000-0005-0000-0000-0000E2010000}"/>
    <cellStyle name="Milliers 2 14" xfId="894" xr:uid="{00000000-0005-0000-0000-0000E3010000}"/>
    <cellStyle name="Milliers 2 15" xfId="2764" xr:uid="{00000000-0005-0000-0000-0000E4010000}"/>
    <cellStyle name="Milliers 2 16" xfId="3081" xr:uid="{00000000-0005-0000-0000-0000E5010000}"/>
    <cellStyle name="Milliers 2 17" xfId="3151" xr:uid="{00000000-0005-0000-0000-0000E6010000}"/>
    <cellStyle name="Milliers 2 2" xfId="32" xr:uid="{00000000-0005-0000-0000-0000E7010000}"/>
    <cellStyle name="Milliers 2 2 10" xfId="551" xr:uid="{00000000-0005-0000-0000-0000E8010000}"/>
    <cellStyle name="Milliers 2 2 10 2" xfId="2407" xr:uid="{00000000-0005-0000-0000-0000E9010000}"/>
    <cellStyle name="Milliers 2 2 11" xfId="586" xr:uid="{00000000-0005-0000-0000-0000EA010000}"/>
    <cellStyle name="Milliers 2 2 11 2" xfId="2441" xr:uid="{00000000-0005-0000-0000-0000EB010000}"/>
    <cellStyle name="Milliers 2 2 12" xfId="1943" xr:uid="{00000000-0005-0000-0000-0000EC010000}"/>
    <cellStyle name="Milliers 2 2 13" xfId="918" xr:uid="{00000000-0005-0000-0000-0000ED010000}"/>
    <cellStyle name="Milliers 2 2 14" xfId="2788" xr:uid="{00000000-0005-0000-0000-0000EE010000}"/>
    <cellStyle name="Milliers 2 2 15" xfId="3088" xr:uid="{00000000-0005-0000-0000-0000EF010000}"/>
    <cellStyle name="Milliers 2 2 16" xfId="3174" xr:uid="{00000000-0005-0000-0000-0000F0010000}"/>
    <cellStyle name="Milliers 2 2 17" xfId="4477" xr:uid="{00000000-0005-0000-0000-0000F1010000}"/>
    <cellStyle name="Milliers 2 2 18" xfId="5876" xr:uid="{00000000-0005-0000-0000-0000F2010000}"/>
    <cellStyle name="Milliers 2 2 2" xfId="52" xr:uid="{00000000-0005-0000-0000-0000F3010000}"/>
    <cellStyle name="Milliers 2 2 2 10" xfId="3175" xr:uid="{00000000-0005-0000-0000-0000F4010000}"/>
    <cellStyle name="Milliers 2 2 2 11" xfId="4478" xr:uid="{00000000-0005-0000-0000-0000F5010000}"/>
    <cellStyle name="Milliers 2 2 2 2" xfId="119" xr:uid="{00000000-0005-0000-0000-0000F6010000}"/>
    <cellStyle name="Milliers 2 2 2 2 2" xfId="327" xr:uid="{00000000-0005-0000-0000-0000F7010000}"/>
    <cellStyle name="Milliers 2 2 2 2 2 2" xfId="832" xr:uid="{00000000-0005-0000-0000-0000F8010000}"/>
    <cellStyle name="Milliers 2 2 2 2 2 2 2" xfId="2684" xr:uid="{00000000-0005-0000-0000-0000F9010000}"/>
    <cellStyle name="Milliers 2 2 2 2 2 2 2 2" xfId="3179" xr:uid="{00000000-0005-0000-0000-0000FA010000}"/>
    <cellStyle name="Milliers 2 2 2 2 2 2 2 3" xfId="4482" xr:uid="{00000000-0005-0000-0000-0000FB010000}"/>
    <cellStyle name="Milliers 2 2 2 2 2 2 3" xfId="1710" xr:uid="{00000000-0005-0000-0000-0000FC010000}"/>
    <cellStyle name="Milliers 2 2 2 2 2 2 4" xfId="3178" xr:uid="{00000000-0005-0000-0000-0000FD010000}"/>
    <cellStyle name="Milliers 2 2 2 2 2 2 5" xfId="4481" xr:uid="{00000000-0005-0000-0000-0000FE010000}"/>
    <cellStyle name="Milliers 2 2 2 2 2 3" xfId="2186" xr:uid="{00000000-0005-0000-0000-0000FF010000}"/>
    <cellStyle name="Milliers 2 2 2 2 2 3 2" xfId="3180" xr:uid="{00000000-0005-0000-0000-000000020000}"/>
    <cellStyle name="Milliers 2 2 2 2 2 3 3" xfId="4483" xr:uid="{00000000-0005-0000-0000-000001020000}"/>
    <cellStyle name="Milliers 2 2 2 2 2 4" xfId="1166" xr:uid="{00000000-0005-0000-0000-000002020000}"/>
    <cellStyle name="Milliers 2 2 2 2 2 5" xfId="3029" xr:uid="{00000000-0005-0000-0000-000003020000}"/>
    <cellStyle name="Milliers 2 2 2 2 2 6" xfId="3177" xr:uid="{00000000-0005-0000-0000-000004020000}"/>
    <cellStyle name="Milliers 2 2 2 2 2 7" xfId="4480" xr:uid="{00000000-0005-0000-0000-000005020000}"/>
    <cellStyle name="Milliers 2 2 2 2 3" xfId="498" xr:uid="{00000000-0005-0000-0000-000006020000}"/>
    <cellStyle name="Milliers 2 2 2 2 3 2" xfId="2356" xr:uid="{00000000-0005-0000-0000-000007020000}"/>
    <cellStyle name="Milliers 2 2 2 2 3 2 2" xfId="3182" xr:uid="{00000000-0005-0000-0000-000008020000}"/>
    <cellStyle name="Milliers 2 2 2 2 3 2 3" xfId="4485" xr:uid="{00000000-0005-0000-0000-000009020000}"/>
    <cellStyle name="Milliers 2 2 2 2 3 3" xfId="1532" xr:uid="{00000000-0005-0000-0000-00000A020000}"/>
    <cellStyle name="Milliers 2 2 2 2 3 4" xfId="3181" xr:uid="{00000000-0005-0000-0000-00000B020000}"/>
    <cellStyle name="Milliers 2 2 2 2 3 5" xfId="4484" xr:uid="{00000000-0005-0000-0000-00000C020000}"/>
    <cellStyle name="Milliers 2 2 2 2 4" xfId="670" xr:uid="{00000000-0005-0000-0000-00000D020000}"/>
    <cellStyle name="Milliers 2 2 2 2 4 2" xfId="2525" xr:uid="{00000000-0005-0000-0000-00000E020000}"/>
    <cellStyle name="Milliers 2 2 2 2 4 3" xfId="3183" xr:uid="{00000000-0005-0000-0000-00000F020000}"/>
    <cellStyle name="Milliers 2 2 2 2 4 4" xfId="4486" xr:uid="{00000000-0005-0000-0000-000010020000}"/>
    <cellStyle name="Milliers 2 2 2 2 5" xfId="2027" xr:uid="{00000000-0005-0000-0000-000011020000}"/>
    <cellStyle name="Milliers 2 2 2 2 6" xfId="1002" xr:uid="{00000000-0005-0000-0000-000012020000}"/>
    <cellStyle name="Milliers 2 2 2 2 7" xfId="2872" xr:uid="{00000000-0005-0000-0000-000013020000}"/>
    <cellStyle name="Milliers 2 2 2 2 8" xfId="3176" xr:uid="{00000000-0005-0000-0000-000014020000}"/>
    <cellStyle name="Milliers 2 2 2 2 9" xfId="4479" xr:uid="{00000000-0005-0000-0000-000015020000}"/>
    <cellStyle name="Milliers 2 2 2 3" xfId="263" xr:uid="{00000000-0005-0000-0000-000016020000}"/>
    <cellStyle name="Milliers 2 2 2 3 2" xfId="768" xr:uid="{00000000-0005-0000-0000-000017020000}"/>
    <cellStyle name="Milliers 2 2 2 3 2 2" xfId="2620" xr:uid="{00000000-0005-0000-0000-000018020000}"/>
    <cellStyle name="Milliers 2 2 2 3 2 2 2" xfId="3186" xr:uid="{00000000-0005-0000-0000-000019020000}"/>
    <cellStyle name="Milliers 2 2 2 3 2 2 3" xfId="4489" xr:uid="{00000000-0005-0000-0000-00001A020000}"/>
    <cellStyle name="Milliers 2 2 2 3 2 3" xfId="1646" xr:uid="{00000000-0005-0000-0000-00001B020000}"/>
    <cellStyle name="Milliers 2 2 2 3 2 4" xfId="3185" xr:uid="{00000000-0005-0000-0000-00001C020000}"/>
    <cellStyle name="Milliers 2 2 2 3 2 5" xfId="4488" xr:uid="{00000000-0005-0000-0000-00001D020000}"/>
    <cellStyle name="Milliers 2 2 2 3 3" xfId="2122" xr:uid="{00000000-0005-0000-0000-00001E020000}"/>
    <cellStyle name="Milliers 2 2 2 3 3 2" xfId="3187" xr:uid="{00000000-0005-0000-0000-00001F020000}"/>
    <cellStyle name="Milliers 2 2 2 3 3 3" xfId="4490" xr:uid="{00000000-0005-0000-0000-000020020000}"/>
    <cellStyle name="Milliers 2 2 2 3 4" xfId="1102" xr:uid="{00000000-0005-0000-0000-000021020000}"/>
    <cellStyle name="Milliers 2 2 2 3 5" xfId="2965" xr:uid="{00000000-0005-0000-0000-000022020000}"/>
    <cellStyle name="Milliers 2 2 2 3 6" xfId="3184" xr:uid="{00000000-0005-0000-0000-000023020000}"/>
    <cellStyle name="Milliers 2 2 2 3 7" xfId="4487" xr:uid="{00000000-0005-0000-0000-000024020000}"/>
    <cellStyle name="Milliers 2 2 2 4" xfId="434" xr:uid="{00000000-0005-0000-0000-000025020000}"/>
    <cellStyle name="Milliers 2 2 2 4 2" xfId="2292" xr:uid="{00000000-0005-0000-0000-000026020000}"/>
    <cellStyle name="Milliers 2 2 2 4 2 2" xfId="3189" xr:uid="{00000000-0005-0000-0000-000027020000}"/>
    <cellStyle name="Milliers 2 2 2 4 2 3" xfId="4492" xr:uid="{00000000-0005-0000-0000-000028020000}"/>
    <cellStyle name="Milliers 2 2 2 4 3" xfId="1468" xr:uid="{00000000-0005-0000-0000-000029020000}"/>
    <cellStyle name="Milliers 2 2 2 4 4" xfId="3188" xr:uid="{00000000-0005-0000-0000-00002A020000}"/>
    <cellStyle name="Milliers 2 2 2 4 5" xfId="4491" xr:uid="{00000000-0005-0000-0000-00002B020000}"/>
    <cellStyle name="Milliers 2 2 2 5" xfId="606" xr:uid="{00000000-0005-0000-0000-00002C020000}"/>
    <cellStyle name="Milliers 2 2 2 5 2" xfId="2461" xr:uid="{00000000-0005-0000-0000-00002D020000}"/>
    <cellStyle name="Milliers 2 2 2 5 3" xfId="3190" xr:uid="{00000000-0005-0000-0000-00002E020000}"/>
    <cellStyle name="Milliers 2 2 2 5 4" xfId="4493" xr:uid="{00000000-0005-0000-0000-00002F020000}"/>
    <cellStyle name="Milliers 2 2 2 6" xfId="1963" xr:uid="{00000000-0005-0000-0000-000030020000}"/>
    <cellStyle name="Milliers 2 2 2 7" xfId="938" xr:uid="{00000000-0005-0000-0000-000031020000}"/>
    <cellStyle name="Milliers 2 2 2 8" xfId="2808" xr:uid="{00000000-0005-0000-0000-000032020000}"/>
    <cellStyle name="Milliers 2 2 2 9" xfId="3108" xr:uid="{00000000-0005-0000-0000-000033020000}"/>
    <cellStyle name="Milliers 2 2 3" xfId="69" xr:uid="{00000000-0005-0000-0000-000034020000}"/>
    <cellStyle name="Milliers 2 2 3 10" xfId="3191" xr:uid="{00000000-0005-0000-0000-000035020000}"/>
    <cellStyle name="Milliers 2 2 3 11" xfId="4494" xr:uid="{00000000-0005-0000-0000-000036020000}"/>
    <cellStyle name="Milliers 2 2 3 2" xfId="135" xr:uid="{00000000-0005-0000-0000-000037020000}"/>
    <cellStyle name="Milliers 2 2 3 2 2" xfId="343" xr:uid="{00000000-0005-0000-0000-000038020000}"/>
    <cellStyle name="Milliers 2 2 3 2 2 2" xfId="848" xr:uid="{00000000-0005-0000-0000-000039020000}"/>
    <cellStyle name="Milliers 2 2 3 2 2 2 2" xfId="2700" xr:uid="{00000000-0005-0000-0000-00003A020000}"/>
    <cellStyle name="Milliers 2 2 3 2 2 2 2 2" xfId="3195" xr:uid="{00000000-0005-0000-0000-00003B020000}"/>
    <cellStyle name="Milliers 2 2 3 2 2 2 2 3" xfId="4498" xr:uid="{00000000-0005-0000-0000-00003C020000}"/>
    <cellStyle name="Milliers 2 2 3 2 2 2 3" xfId="1726" xr:uid="{00000000-0005-0000-0000-00003D020000}"/>
    <cellStyle name="Milliers 2 2 3 2 2 2 4" xfId="3194" xr:uid="{00000000-0005-0000-0000-00003E020000}"/>
    <cellStyle name="Milliers 2 2 3 2 2 2 5" xfId="4497" xr:uid="{00000000-0005-0000-0000-00003F020000}"/>
    <cellStyle name="Milliers 2 2 3 2 2 3" xfId="2202" xr:uid="{00000000-0005-0000-0000-000040020000}"/>
    <cellStyle name="Milliers 2 2 3 2 2 3 2" xfId="3196" xr:uid="{00000000-0005-0000-0000-000041020000}"/>
    <cellStyle name="Milliers 2 2 3 2 2 3 3" xfId="4499" xr:uid="{00000000-0005-0000-0000-000042020000}"/>
    <cellStyle name="Milliers 2 2 3 2 2 4" xfId="1182" xr:uid="{00000000-0005-0000-0000-000043020000}"/>
    <cellStyle name="Milliers 2 2 3 2 2 5" xfId="3045" xr:uid="{00000000-0005-0000-0000-000044020000}"/>
    <cellStyle name="Milliers 2 2 3 2 2 6" xfId="3193" xr:uid="{00000000-0005-0000-0000-000045020000}"/>
    <cellStyle name="Milliers 2 2 3 2 2 7" xfId="4496" xr:uid="{00000000-0005-0000-0000-000046020000}"/>
    <cellStyle name="Milliers 2 2 3 2 3" xfId="514" xr:uid="{00000000-0005-0000-0000-000047020000}"/>
    <cellStyle name="Milliers 2 2 3 2 3 2" xfId="2372" xr:uid="{00000000-0005-0000-0000-000048020000}"/>
    <cellStyle name="Milliers 2 2 3 2 3 2 2" xfId="3198" xr:uid="{00000000-0005-0000-0000-000049020000}"/>
    <cellStyle name="Milliers 2 2 3 2 3 2 3" xfId="4501" xr:uid="{00000000-0005-0000-0000-00004A020000}"/>
    <cellStyle name="Milliers 2 2 3 2 3 3" xfId="1548" xr:uid="{00000000-0005-0000-0000-00004B020000}"/>
    <cellStyle name="Milliers 2 2 3 2 3 4" xfId="3197" xr:uid="{00000000-0005-0000-0000-00004C020000}"/>
    <cellStyle name="Milliers 2 2 3 2 3 5" xfId="4500" xr:uid="{00000000-0005-0000-0000-00004D020000}"/>
    <cellStyle name="Milliers 2 2 3 2 4" xfId="686" xr:uid="{00000000-0005-0000-0000-00004E020000}"/>
    <cellStyle name="Milliers 2 2 3 2 4 2" xfId="2541" xr:uid="{00000000-0005-0000-0000-00004F020000}"/>
    <cellStyle name="Milliers 2 2 3 2 4 3" xfId="3199" xr:uid="{00000000-0005-0000-0000-000050020000}"/>
    <cellStyle name="Milliers 2 2 3 2 4 4" xfId="4502" xr:uid="{00000000-0005-0000-0000-000051020000}"/>
    <cellStyle name="Milliers 2 2 3 2 5" xfId="2043" xr:uid="{00000000-0005-0000-0000-000052020000}"/>
    <cellStyle name="Milliers 2 2 3 2 6" xfId="1018" xr:uid="{00000000-0005-0000-0000-000053020000}"/>
    <cellStyle name="Milliers 2 2 3 2 7" xfId="2888" xr:uid="{00000000-0005-0000-0000-000054020000}"/>
    <cellStyle name="Milliers 2 2 3 2 8" xfId="3192" xr:uid="{00000000-0005-0000-0000-000055020000}"/>
    <cellStyle name="Milliers 2 2 3 2 9" xfId="4495" xr:uid="{00000000-0005-0000-0000-000056020000}"/>
    <cellStyle name="Milliers 2 2 3 3" xfId="279" xr:uid="{00000000-0005-0000-0000-000057020000}"/>
    <cellStyle name="Milliers 2 2 3 3 2" xfId="784" xr:uid="{00000000-0005-0000-0000-000058020000}"/>
    <cellStyle name="Milliers 2 2 3 3 2 2" xfId="2636" xr:uid="{00000000-0005-0000-0000-000059020000}"/>
    <cellStyle name="Milliers 2 2 3 3 2 2 2" xfId="3202" xr:uid="{00000000-0005-0000-0000-00005A020000}"/>
    <cellStyle name="Milliers 2 2 3 3 2 2 3" xfId="4505" xr:uid="{00000000-0005-0000-0000-00005B020000}"/>
    <cellStyle name="Milliers 2 2 3 3 2 3" xfId="1662" xr:uid="{00000000-0005-0000-0000-00005C020000}"/>
    <cellStyle name="Milliers 2 2 3 3 2 4" xfId="3201" xr:uid="{00000000-0005-0000-0000-00005D020000}"/>
    <cellStyle name="Milliers 2 2 3 3 2 5" xfId="4504" xr:uid="{00000000-0005-0000-0000-00005E020000}"/>
    <cellStyle name="Milliers 2 2 3 3 3" xfId="2138" xr:uid="{00000000-0005-0000-0000-00005F020000}"/>
    <cellStyle name="Milliers 2 2 3 3 3 2" xfId="3203" xr:uid="{00000000-0005-0000-0000-000060020000}"/>
    <cellStyle name="Milliers 2 2 3 3 3 3" xfId="4506" xr:uid="{00000000-0005-0000-0000-000061020000}"/>
    <cellStyle name="Milliers 2 2 3 3 4" xfId="1118" xr:uid="{00000000-0005-0000-0000-000062020000}"/>
    <cellStyle name="Milliers 2 2 3 3 5" xfId="2981" xr:uid="{00000000-0005-0000-0000-000063020000}"/>
    <cellStyle name="Milliers 2 2 3 3 6" xfId="3200" xr:uid="{00000000-0005-0000-0000-000064020000}"/>
    <cellStyle name="Milliers 2 2 3 3 7" xfId="4503" xr:uid="{00000000-0005-0000-0000-000065020000}"/>
    <cellStyle name="Milliers 2 2 3 4" xfId="450" xr:uid="{00000000-0005-0000-0000-000066020000}"/>
    <cellStyle name="Milliers 2 2 3 4 2" xfId="2308" xr:uid="{00000000-0005-0000-0000-000067020000}"/>
    <cellStyle name="Milliers 2 2 3 4 2 2" xfId="3205" xr:uid="{00000000-0005-0000-0000-000068020000}"/>
    <cellStyle name="Milliers 2 2 3 4 2 3" xfId="4508" xr:uid="{00000000-0005-0000-0000-000069020000}"/>
    <cellStyle name="Milliers 2 2 3 4 3" xfId="1484" xr:uid="{00000000-0005-0000-0000-00006A020000}"/>
    <cellStyle name="Milliers 2 2 3 4 4" xfId="3204" xr:uid="{00000000-0005-0000-0000-00006B020000}"/>
    <cellStyle name="Milliers 2 2 3 4 5" xfId="4507" xr:uid="{00000000-0005-0000-0000-00006C020000}"/>
    <cellStyle name="Milliers 2 2 3 5" xfId="622" xr:uid="{00000000-0005-0000-0000-00006D020000}"/>
    <cellStyle name="Milliers 2 2 3 5 2" xfId="2477" xr:uid="{00000000-0005-0000-0000-00006E020000}"/>
    <cellStyle name="Milliers 2 2 3 5 3" xfId="3206" xr:uid="{00000000-0005-0000-0000-00006F020000}"/>
    <cellStyle name="Milliers 2 2 3 5 4" xfId="4509" xr:uid="{00000000-0005-0000-0000-000070020000}"/>
    <cellStyle name="Milliers 2 2 3 6" xfId="1979" xr:uid="{00000000-0005-0000-0000-000071020000}"/>
    <cellStyle name="Milliers 2 2 3 7" xfId="954" xr:uid="{00000000-0005-0000-0000-000072020000}"/>
    <cellStyle name="Milliers 2 2 3 8" xfId="2824" xr:uid="{00000000-0005-0000-0000-000073020000}"/>
    <cellStyle name="Milliers 2 2 3 9" xfId="3124" xr:uid="{00000000-0005-0000-0000-000074020000}"/>
    <cellStyle name="Milliers 2 2 4" xfId="83" xr:uid="{00000000-0005-0000-0000-000075020000}"/>
    <cellStyle name="Milliers 2 2 4 10" xfId="3207" xr:uid="{00000000-0005-0000-0000-000076020000}"/>
    <cellStyle name="Milliers 2 2 4 11" xfId="4510" xr:uid="{00000000-0005-0000-0000-000077020000}"/>
    <cellStyle name="Milliers 2 2 4 2" xfId="148" xr:uid="{00000000-0005-0000-0000-000078020000}"/>
    <cellStyle name="Milliers 2 2 4 2 2" xfId="356" xr:uid="{00000000-0005-0000-0000-000079020000}"/>
    <cellStyle name="Milliers 2 2 4 2 2 2" xfId="861" xr:uid="{00000000-0005-0000-0000-00007A020000}"/>
    <cellStyle name="Milliers 2 2 4 2 2 2 2" xfId="2713" xr:uid="{00000000-0005-0000-0000-00007B020000}"/>
    <cellStyle name="Milliers 2 2 4 2 2 2 2 2" xfId="3211" xr:uid="{00000000-0005-0000-0000-00007C020000}"/>
    <cellStyle name="Milliers 2 2 4 2 2 2 2 3" xfId="4514" xr:uid="{00000000-0005-0000-0000-00007D020000}"/>
    <cellStyle name="Milliers 2 2 4 2 2 2 3" xfId="1739" xr:uid="{00000000-0005-0000-0000-00007E020000}"/>
    <cellStyle name="Milliers 2 2 4 2 2 2 4" xfId="3210" xr:uid="{00000000-0005-0000-0000-00007F020000}"/>
    <cellStyle name="Milliers 2 2 4 2 2 2 5" xfId="4513" xr:uid="{00000000-0005-0000-0000-000080020000}"/>
    <cellStyle name="Milliers 2 2 4 2 2 3" xfId="2215" xr:uid="{00000000-0005-0000-0000-000081020000}"/>
    <cellStyle name="Milliers 2 2 4 2 2 3 2" xfId="3212" xr:uid="{00000000-0005-0000-0000-000082020000}"/>
    <cellStyle name="Milliers 2 2 4 2 2 3 3" xfId="4515" xr:uid="{00000000-0005-0000-0000-000083020000}"/>
    <cellStyle name="Milliers 2 2 4 2 2 4" xfId="1195" xr:uid="{00000000-0005-0000-0000-000084020000}"/>
    <cellStyle name="Milliers 2 2 4 2 2 5" xfId="3058" xr:uid="{00000000-0005-0000-0000-000085020000}"/>
    <cellStyle name="Milliers 2 2 4 2 2 6" xfId="3209" xr:uid="{00000000-0005-0000-0000-000086020000}"/>
    <cellStyle name="Milliers 2 2 4 2 2 7" xfId="4512" xr:uid="{00000000-0005-0000-0000-000087020000}"/>
    <cellStyle name="Milliers 2 2 4 2 3" xfId="527" xr:uid="{00000000-0005-0000-0000-000088020000}"/>
    <cellStyle name="Milliers 2 2 4 2 3 2" xfId="2385" xr:uid="{00000000-0005-0000-0000-000089020000}"/>
    <cellStyle name="Milliers 2 2 4 2 3 2 2" xfId="3214" xr:uid="{00000000-0005-0000-0000-00008A020000}"/>
    <cellStyle name="Milliers 2 2 4 2 3 2 3" xfId="4517" xr:uid="{00000000-0005-0000-0000-00008B020000}"/>
    <cellStyle name="Milliers 2 2 4 2 3 3" xfId="1561" xr:uid="{00000000-0005-0000-0000-00008C020000}"/>
    <cellStyle name="Milliers 2 2 4 2 3 4" xfId="3213" xr:uid="{00000000-0005-0000-0000-00008D020000}"/>
    <cellStyle name="Milliers 2 2 4 2 3 5" xfId="4516" xr:uid="{00000000-0005-0000-0000-00008E020000}"/>
    <cellStyle name="Milliers 2 2 4 2 4" xfId="699" xr:uid="{00000000-0005-0000-0000-00008F020000}"/>
    <cellStyle name="Milliers 2 2 4 2 4 2" xfId="2554" xr:uid="{00000000-0005-0000-0000-000090020000}"/>
    <cellStyle name="Milliers 2 2 4 2 4 3" xfId="3215" xr:uid="{00000000-0005-0000-0000-000091020000}"/>
    <cellStyle name="Milliers 2 2 4 2 4 4" xfId="4518" xr:uid="{00000000-0005-0000-0000-000092020000}"/>
    <cellStyle name="Milliers 2 2 4 2 5" xfId="2056" xr:uid="{00000000-0005-0000-0000-000093020000}"/>
    <cellStyle name="Milliers 2 2 4 2 6" xfId="1031" xr:uid="{00000000-0005-0000-0000-000094020000}"/>
    <cellStyle name="Milliers 2 2 4 2 7" xfId="2901" xr:uid="{00000000-0005-0000-0000-000095020000}"/>
    <cellStyle name="Milliers 2 2 4 2 8" xfId="3208" xr:uid="{00000000-0005-0000-0000-000096020000}"/>
    <cellStyle name="Milliers 2 2 4 2 9" xfId="4511" xr:uid="{00000000-0005-0000-0000-000097020000}"/>
    <cellStyle name="Milliers 2 2 4 3" xfId="292" xr:uid="{00000000-0005-0000-0000-000098020000}"/>
    <cellStyle name="Milliers 2 2 4 3 2" xfId="797" xr:uid="{00000000-0005-0000-0000-000099020000}"/>
    <cellStyle name="Milliers 2 2 4 3 2 2" xfId="2649" xr:uid="{00000000-0005-0000-0000-00009A020000}"/>
    <cellStyle name="Milliers 2 2 4 3 2 2 2" xfId="3218" xr:uid="{00000000-0005-0000-0000-00009B020000}"/>
    <cellStyle name="Milliers 2 2 4 3 2 2 3" xfId="4521" xr:uid="{00000000-0005-0000-0000-00009C020000}"/>
    <cellStyle name="Milliers 2 2 4 3 2 3" xfId="1675" xr:uid="{00000000-0005-0000-0000-00009D020000}"/>
    <cellStyle name="Milliers 2 2 4 3 2 4" xfId="3217" xr:uid="{00000000-0005-0000-0000-00009E020000}"/>
    <cellStyle name="Milliers 2 2 4 3 2 5" xfId="4520" xr:uid="{00000000-0005-0000-0000-00009F020000}"/>
    <cellStyle name="Milliers 2 2 4 3 3" xfId="2151" xr:uid="{00000000-0005-0000-0000-0000A0020000}"/>
    <cellStyle name="Milliers 2 2 4 3 3 2" xfId="3219" xr:uid="{00000000-0005-0000-0000-0000A1020000}"/>
    <cellStyle name="Milliers 2 2 4 3 3 3" xfId="4522" xr:uid="{00000000-0005-0000-0000-0000A2020000}"/>
    <cellStyle name="Milliers 2 2 4 3 4" xfId="1131" xr:uid="{00000000-0005-0000-0000-0000A3020000}"/>
    <cellStyle name="Milliers 2 2 4 3 5" xfId="2994" xr:uid="{00000000-0005-0000-0000-0000A4020000}"/>
    <cellStyle name="Milliers 2 2 4 3 6" xfId="3216" xr:uid="{00000000-0005-0000-0000-0000A5020000}"/>
    <cellStyle name="Milliers 2 2 4 3 7" xfId="4519" xr:uid="{00000000-0005-0000-0000-0000A6020000}"/>
    <cellStyle name="Milliers 2 2 4 4" xfId="463" xr:uid="{00000000-0005-0000-0000-0000A7020000}"/>
    <cellStyle name="Milliers 2 2 4 4 2" xfId="2321" xr:uid="{00000000-0005-0000-0000-0000A8020000}"/>
    <cellStyle name="Milliers 2 2 4 4 2 2" xfId="3221" xr:uid="{00000000-0005-0000-0000-0000A9020000}"/>
    <cellStyle name="Milliers 2 2 4 4 2 3" xfId="4524" xr:uid="{00000000-0005-0000-0000-0000AA020000}"/>
    <cellStyle name="Milliers 2 2 4 4 3" xfId="1497" xr:uid="{00000000-0005-0000-0000-0000AB020000}"/>
    <cellStyle name="Milliers 2 2 4 4 4" xfId="3220" xr:uid="{00000000-0005-0000-0000-0000AC020000}"/>
    <cellStyle name="Milliers 2 2 4 4 5" xfId="4523" xr:uid="{00000000-0005-0000-0000-0000AD020000}"/>
    <cellStyle name="Milliers 2 2 4 5" xfId="635" xr:uid="{00000000-0005-0000-0000-0000AE020000}"/>
    <cellStyle name="Milliers 2 2 4 5 2" xfId="2490" xr:uid="{00000000-0005-0000-0000-0000AF020000}"/>
    <cellStyle name="Milliers 2 2 4 5 3" xfId="3222" xr:uid="{00000000-0005-0000-0000-0000B0020000}"/>
    <cellStyle name="Milliers 2 2 4 5 4" xfId="4525" xr:uid="{00000000-0005-0000-0000-0000B1020000}"/>
    <cellStyle name="Milliers 2 2 4 6" xfId="1992" xr:uid="{00000000-0005-0000-0000-0000B2020000}"/>
    <cellStyle name="Milliers 2 2 4 7" xfId="967" xr:uid="{00000000-0005-0000-0000-0000B3020000}"/>
    <cellStyle name="Milliers 2 2 4 8" xfId="2837" xr:uid="{00000000-0005-0000-0000-0000B4020000}"/>
    <cellStyle name="Milliers 2 2 4 9" xfId="3137" xr:uid="{00000000-0005-0000-0000-0000B5020000}"/>
    <cellStyle name="Milliers 2 2 5" xfId="99" xr:uid="{00000000-0005-0000-0000-0000B6020000}"/>
    <cellStyle name="Milliers 2 2 5 2" xfId="307" xr:uid="{00000000-0005-0000-0000-0000B7020000}"/>
    <cellStyle name="Milliers 2 2 5 2 2" xfId="812" xr:uid="{00000000-0005-0000-0000-0000B8020000}"/>
    <cellStyle name="Milliers 2 2 5 2 2 2" xfId="2664" xr:uid="{00000000-0005-0000-0000-0000B9020000}"/>
    <cellStyle name="Milliers 2 2 5 2 2 2 2" xfId="3226" xr:uid="{00000000-0005-0000-0000-0000BA020000}"/>
    <cellStyle name="Milliers 2 2 5 2 2 2 3" xfId="4529" xr:uid="{00000000-0005-0000-0000-0000BB020000}"/>
    <cellStyle name="Milliers 2 2 5 2 2 3" xfId="1690" xr:uid="{00000000-0005-0000-0000-0000BC020000}"/>
    <cellStyle name="Milliers 2 2 5 2 2 4" xfId="3225" xr:uid="{00000000-0005-0000-0000-0000BD020000}"/>
    <cellStyle name="Milliers 2 2 5 2 2 5" xfId="4528" xr:uid="{00000000-0005-0000-0000-0000BE020000}"/>
    <cellStyle name="Milliers 2 2 5 2 3" xfId="2166" xr:uid="{00000000-0005-0000-0000-0000BF020000}"/>
    <cellStyle name="Milliers 2 2 5 2 3 2" xfId="3227" xr:uid="{00000000-0005-0000-0000-0000C0020000}"/>
    <cellStyle name="Milliers 2 2 5 2 3 3" xfId="4530" xr:uid="{00000000-0005-0000-0000-0000C1020000}"/>
    <cellStyle name="Milliers 2 2 5 2 4" xfId="1146" xr:uid="{00000000-0005-0000-0000-0000C2020000}"/>
    <cellStyle name="Milliers 2 2 5 2 5" xfId="3009" xr:uid="{00000000-0005-0000-0000-0000C3020000}"/>
    <cellStyle name="Milliers 2 2 5 2 6" xfId="3224" xr:uid="{00000000-0005-0000-0000-0000C4020000}"/>
    <cellStyle name="Milliers 2 2 5 2 7" xfId="4527" xr:uid="{00000000-0005-0000-0000-0000C5020000}"/>
    <cellStyle name="Milliers 2 2 5 3" xfId="478" xr:uid="{00000000-0005-0000-0000-0000C6020000}"/>
    <cellStyle name="Milliers 2 2 5 3 2" xfId="2336" xr:uid="{00000000-0005-0000-0000-0000C7020000}"/>
    <cellStyle name="Milliers 2 2 5 3 2 2" xfId="3229" xr:uid="{00000000-0005-0000-0000-0000C8020000}"/>
    <cellStyle name="Milliers 2 2 5 3 2 3" xfId="4532" xr:uid="{00000000-0005-0000-0000-0000C9020000}"/>
    <cellStyle name="Milliers 2 2 5 3 3" xfId="1512" xr:uid="{00000000-0005-0000-0000-0000CA020000}"/>
    <cellStyle name="Milliers 2 2 5 3 4" xfId="3228" xr:uid="{00000000-0005-0000-0000-0000CB020000}"/>
    <cellStyle name="Milliers 2 2 5 3 5" xfId="4531" xr:uid="{00000000-0005-0000-0000-0000CC020000}"/>
    <cellStyle name="Milliers 2 2 5 4" xfId="650" xr:uid="{00000000-0005-0000-0000-0000CD020000}"/>
    <cellStyle name="Milliers 2 2 5 4 2" xfId="2505" xr:uid="{00000000-0005-0000-0000-0000CE020000}"/>
    <cellStyle name="Milliers 2 2 5 4 3" xfId="3230" xr:uid="{00000000-0005-0000-0000-0000CF020000}"/>
    <cellStyle name="Milliers 2 2 5 4 4" xfId="4533" xr:uid="{00000000-0005-0000-0000-0000D0020000}"/>
    <cellStyle name="Milliers 2 2 5 5" xfId="2007" xr:uid="{00000000-0005-0000-0000-0000D1020000}"/>
    <cellStyle name="Milliers 2 2 5 6" xfId="982" xr:uid="{00000000-0005-0000-0000-0000D2020000}"/>
    <cellStyle name="Milliers 2 2 5 7" xfId="2852" xr:uid="{00000000-0005-0000-0000-0000D3020000}"/>
    <cellStyle name="Milliers 2 2 5 8" xfId="3223" xr:uid="{00000000-0005-0000-0000-0000D4020000}"/>
    <cellStyle name="Milliers 2 2 5 9" xfId="4526" xr:uid="{00000000-0005-0000-0000-0000D5020000}"/>
    <cellStyle name="Milliers 2 2 6" xfId="159" xr:uid="{00000000-0005-0000-0000-0000D6020000}"/>
    <cellStyle name="Milliers 2 2 6 2" xfId="367" xr:uid="{00000000-0005-0000-0000-0000D7020000}"/>
    <cellStyle name="Milliers 2 2 6 2 2" xfId="871" xr:uid="{00000000-0005-0000-0000-0000D8020000}"/>
    <cellStyle name="Milliers 2 2 6 2 2 2" xfId="2723" xr:uid="{00000000-0005-0000-0000-0000D9020000}"/>
    <cellStyle name="Milliers 2 2 6 2 2 2 2" xfId="3234" xr:uid="{00000000-0005-0000-0000-0000DA020000}"/>
    <cellStyle name="Milliers 2 2 6 2 2 2 3" xfId="4537" xr:uid="{00000000-0005-0000-0000-0000DB020000}"/>
    <cellStyle name="Milliers 2 2 6 2 2 3" xfId="1749" xr:uid="{00000000-0005-0000-0000-0000DC020000}"/>
    <cellStyle name="Milliers 2 2 6 2 2 4" xfId="3233" xr:uid="{00000000-0005-0000-0000-0000DD020000}"/>
    <cellStyle name="Milliers 2 2 6 2 2 5" xfId="4536" xr:uid="{00000000-0005-0000-0000-0000DE020000}"/>
    <cellStyle name="Milliers 2 2 6 2 3" xfId="2225" xr:uid="{00000000-0005-0000-0000-0000DF020000}"/>
    <cellStyle name="Milliers 2 2 6 2 3 2" xfId="3235" xr:uid="{00000000-0005-0000-0000-0000E0020000}"/>
    <cellStyle name="Milliers 2 2 6 2 3 3" xfId="4538" xr:uid="{00000000-0005-0000-0000-0000E1020000}"/>
    <cellStyle name="Milliers 2 2 6 2 4" xfId="1205" xr:uid="{00000000-0005-0000-0000-0000E2020000}"/>
    <cellStyle name="Milliers 2 2 6 2 5" xfId="3068" xr:uid="{00000000-0005-0000-0000-0000E3020000}"/>
    <cellStyle name="Milliers 2 2 6 2 6" xfId="3232" xr:uid="{00000000-0005-0000-0000-0000E4020000}"/>
    <cellStyle name="Milliers 2 2 6 2 7" xfId="4535" xr:uid="{00000000-0005-0000-0000-0000E5020000}"/>
    <cellStyle name="Milliers 2 2 6 3" xfId="537" xr:uid="{00000000-0005-0000-0000-0000E6020000}"/>
    <cellStyle name="Milliers 2 2 6 3 2" xfId="2395" xr:uid="{00000000-0005-0000-0000-0000E7020000}"/>
    <cellStyle name="Milliers 2 2 6 3 2 2" xfId="3237" xr:uid="{00000000-0005-0000-0000-0000E8020000}"/>
    <cellStyle name="Milliers 2 2 6 3 2 3" xfId="4540" xr:uid="{00000000-0005-0000-0000-0000E9020000}"/>
    <cellStyle name="Milliers 2 2 6 3 3" xfId="1571" xr:uid="{00000000-0005-0000-0000-0000EA020000}"/>
    <cellStyle name="Milliers 2 2 6 3 4" xfId="3236" xr:uid="{00000000-0005-0000-0000-0000EB020000}"/>
    <cellStyle name="Milliers 2 2 6 3 5" xfId="4539" xr:uid="{00000000-0005-0000-0000-0000EC020000}"/>
    <cellStyle name="Milliers 2 2 6 4" xfId="709" xr:uid="{00000000-0005-0000-0000-0000ED020000}"/>
    <cellStyle name="Milliers 2 2 6 4 2" xfId="2564" xr:uid="{00000000-0005-0000-0000-0000EE020000}"/>
    <cellStyle name="Milliers 2 2 6 4 3" xfId="3238" xr:uid="{00000000-0005-0000-0000-0000EF020000}"/>
    <cellStyle name="Milliers 2 2 6 4 4" xfId="4541" xr:uid="{00000000-0005-0000-0000-0000F0020000}"/>
    <cellStyle name="Milliers 2 2 6 5" xfId="2066" xr:uid="{00000000-0005-0000-0000-0000F1020000}"/>
    <cellStyle name="Milliers 2 2 6 6" xfId="1041" xr:uid="{00000000-0005-0000-0000-0000F2020000}"/>
    <cellStyle name="Milliers 2 2 6 7" xfId="2911" xr:uid="{00000000-0005-0000-0000-0000F3020000}"/>
    <cellStyle name="Milliers 2 2 6 8" xfId="3231" xr:uid="{00000000-0005-0000-0000-0000F4020000}"/>
    <cellStyle name="Milliers 2 2 6 9" xfId="4534" xr:uid="{00000000-0005-0000-0000-0000F5020000}"/>
    <cellStyle name="Milliers 2 2 7" xfId="243" xr:uid="{00000000-0005-0000-0000-0000F6020000}"/>
    <cellStyle name="Milliers 2 2 7 2" xfId="748" xr:uid="{00000000-0005-0000-0000-0000F7020000}"/>
    <cellStyle name="Milliers 2 2 7 2 2" xfId="2600" xr:uid="{00000000-0005-0000-0000-0000F8020000}"/>
    <cellStyle name="Milliers 2 2 7 2 2 2" xfId="3241" xr:uid="{00000000-0005-0000-0000-0000F9020000}"/>
    <cellStyle name="Milliers 2 2 7 2 2 3" xfId="4544" xr:uid="{00000000-0005-0000-0000-0000FA020000}"/>
    <cellStyle name="Milliers 2 2 7 2 3" xfId="1626" xr:uid="{00000000-0005-0000-0000-0000FB020000}"/>
    <cellStyle name="Milliers 2 2 7 2 4" xfId="3240" xr:uid="{00000000-0005-0000-0000-0000FC020000}"/>
    <cellStyle name="Milliers 2 2 7 2 5" xfId="4543" xr:uid="{00000000-0005-0000-0000-0000FD020000}"/>
    <cellStyle name="Milliers 2 2 7 3" xfId="2102" xr:uid="{00000000-0005-0000-0000-0000FE020000}"/>
    <cellStyle name="Milliers 2 2 7 3 2" xfId="3242" xr:uid="{00000000-0005-0000-0000-0000FF020000}"/>
    <cellStyle name="Milliers 2 2 7 3 3" xfId="4545" xr:uid="{00000000-0005-0000-0000-000000030000}"/>
    <cellStyle name="Milliers 2 2 7 4" xfId="1082" xr:uid="{00000000-0005-0000-0000-000001030000}"/>
    <cellStyle name="Milliers 2 2 7 5" xfId="2945" xr:uid="{00000000-0005-0000-0000-000002030000}"/>
    <cellStyle name="Milliers 2 2 7 6" xfId="3239" xr:uid="{00000000-0005-0000-0000-000003030000}"/>
    <cellStyle name="Milliers 2 2 7 7" xfId="4542" xr:uid="{00000000-0005-0000-0000-000004030000}"/>
    <cellStyle name="Milliers 2 2 8" xfId="379" xr:uid="{00000000-0005-0000-0000-000005030000}"/>
    <cellStyle name="Milliers 2 2 8 2" xfId="1761" xr:uid="{00000000-0005-0000-0000-000006030000}"/>
    <cellStyle name="Milliers 2 2 8 2 2" xfId="3244" xr:uid="{00000000-0005-0000-0000-000007030000}"/>
    <cellStyle name="Milliers 2 2 8 2 3" xfId="4547" xr:uid="{00000000-0005-0000-0000-000008030000}"/>
    <cellStyle name="Milliers 2 2 8 3" xfId="2237" xr:uid="{00000000-0005-0000-0000-000009030000}"/>
    <cellStyle name="Milliers 2 2 8 4" xfId="1217" xr:uid="{00000000-0005-0000-0000-00000A030000}"/>
    <cellStyle name="Milliers 2 2 8 5" xfId="3243" xr:uid="{00000000-0005-0000-0000-00000B030000}"/>
    <cellStyle name="Milliers 2 2 8 6" xfId="4546" xr:uid="{00000000-0005-0000-0000-00000C030000}"/>
    <cellStyle name="Milliers 2 2 9" xfId="414" xr:uid="{00000000-0005-0000-0000-00000D030000}"/>
    <cellStyle name="Milliers 2 2 9 2" xfId="2272" xr:uid="{00000000-0005-0000-0000-00000E030000}"/>
    <cellStyle name="Milliers 2 2 9 3" xfId="1448" xr:uid="{00000000-0005-0000-0000-00000F030000}"/>
    <cellStyle name="Milliers 2 2 9 4" xfId="3245" xr:uid="{00000000-0005-0000-0000-000010030000}"/>
    <cellStyle name="Milliers 2 2 9 5" xfId="4548" xr:uid="{00000000-0005-0000-0000-000011030000}"/>
    <cellStyle name="Milliers 2 3" xfId="31" xr:uid="{00000000-0005-0000-0000-000012030000}"/>
    <cellStyle name="Milliers 2 3 10" xfId="552" xr:uid="{00000000-0005-0000-0000-000013030000}"/>
    <cellStyle name="Milliers 2 3 10 2" xfId="2408" xr:uid="{00000000-0005-0000-0000-000014030000}"/>
    <cellStyle name="Milliers 2 3 11" xfId="585" xr:uid="{00000000-0005-0000-0000-000015030000}"/>
    <cellStyle name="Milliers 2 3 11 2" xfId="2440" xr:uid="{00000000-0005-0000-0000-000016030000}"/>
    <cellStyle name="Milliers 2 3 12" xfId="1942" xr:uid="{00000000-0005-0000-0000-000017030000}"/>
    <cellStyle name="Milliers 2 3 13" xfId="917" xr:uid="{00000000-0005-0000-0000-000018030000}"/>
    <cellStyle name="Milliers 2 3 14" xfId="2787" xr:uid="{00000000-0005-0000-0000-000019030000}"/>
    <cellStyle name="Milliers 2 3 15" xfId="3087" xr:uid="{00000000-0005-0000-0000-00001A030000}"/>
    <cellStyle name="Milliers 2 3 16" xfId="3246" xr:uid="{00000000-0005-0000-0000-00001B030000}"/>
    <cellStyle name="Milliers 2 3 17" xfId="4549" xr:uid="{00000000-0005-0000-0000-00001C030000}"/>
    <cellStyle name="Milliers 2 3 18" xfId="5877" xr:uid="{00000000-0005-0000-0000-00001D030000}"/>
    <cellStyle name="Milliers 2 3 2" xfId="51" xr:uid="{00000000-0005-0000-0000-00001E030000}"/>
    <cellStyle name="Milliers 2 3 2 10" xfId="3247" xr:uid="{00000000-0005-0000-0000-00001F030000}"/>
    <cellStyle name="Milliers 2 3 2 11" xfId="4550" xr:uid="{00000000-0005-0000-0000-000020030000}"/>
    <cellStyle name="Milliers 2 3 2 2" xfId="118" xr:uid="{00000000-0005-0000-0000-000021030000}"/>
    <cellStyle name="Milliers 2 3 2 2 2" xfId="326" xr:uid="{00000000-0005-0000-0000-000022030000}"/>
    <cellStyle name="Milliers 2 3 2 2 2 2" xfId="831" xr:uid="{00000000-0005-0000-0000-000023030000}"/>
    <cellStyle name="Milliers 2 3 2 2 2 2 2" xfId="2683" xr:uid="{00000000-0005-0000-0000-000024030000}"/>
    <cellStyle name="Milliers 2 3 2 2 2 2 2 2" xfId="3251" xr:uid="{00000000-0005-0000-0000-000025030000}"/>
    <cellStyle name="Milliers 2 3 2 2 2 2 2 3" xfId="4554" xr:uid="{00000000-0005-0000-0000-000026030000}"/>
    <cellStyle name="Milliers 2 3 2 2 2 2 3" xfId="1709" xr:uid="{00000000-0005-0000-0000-000027030000}"/>
    <cellStyle name="Milliers 2 3 2 2 2 2 4" xfId="3250" xr:uid="{00000000-0005-0000-0000-000028030000}"/>
    <cellStyle name="Milliers 2 3 2 2 2 2 5" xfId="4553" xr:uid="{00000000-0005-0000-0000-000029030000}"/>
    <cellStyle name="Milliers 2 3 2 2 2 3" xfId="2185" xr:uid="{00000000-0005-0000-0000-00002A030000}"/>
    <cellStyle name="Milliers 2 3 2 2 2 3 2" xfId="3252" xr:uid="{00000000-0005-0000-0000-00002B030000}"/>
    <cellStyle name="Milliers 2 3 2 2 2 3 3" xfId="4555" xr:uid="{00000000-0005-0000-0000-00002C030000}"/>
    <cellStyle name="Milliers 2 3 2 2 2 4" xfId="1165" xr:uid="{00000000-0005-0000-0000-00002D030000}"/>
    <cellStyle name="Milliers 2 3 2 2 2 5" xfId="3028" xr:uid="{00000000-0005-0000-0000-00002E030000}"/>
    <cellStyle name="Milliers 2 3 2 2 2 6" xfId="3249" xr:uid="{00000000-0005-0000-0000-00002F030000}"/>
    <cellStyle name="Milliers 2 3 2 2 2 7" xfId="4552" xr:uid="{00000000-0005-0000-0000-000030030000}"/>
    <cellStyle name="Milliers 2 3 2 2 3" xfId="497" xr:uid="{00000000-0005-0000-0000-000031030000}"/>
    <cellStyle name="Milliers 2 3 2 2 3 2" xfId="2355" xr:uid="{00000000-0005-0000-0000-000032030000}"/>
    <cellStyle name="Milliers 2 3 2 2 3 2 2" xfId="3254" xr:uid="{00000000-0005-0000-0000-000033030000}"/>
    <cellStyle name="Milliers 2 3 2 2 3 2 3" xfId="4557" xr:uid="{00000000-0005-0000-0000-000034030000}"/>
    <cellStyle name="Milliers 2 3 2 2 3 3" xfId="1531" xr:uid="{00000000-0005-0000-0000-000035030000}"/>
    <cellStyle name="Milliers 2 3 2 2 3 4" xfId="3253" xr:uid="{00000000-0005-0000-0000-000036030000}"/>
    <cellStyle name="Milliers 2 3 2 2 3 5" xfId="4556" xr:uid="{00000000-0005-0000-0000-000037030000}"/>
    <cellStyle name="Milliers 2 3 2 2 4" xfId="669" xr:uid="{00000000-0005-0000-0000-000038030000}"/>
    <cellStyle name="Milliers 2 3 2 2 4 2" xfId="2524" xr:uid="{00000000-0005-0000-0000-000039030000}"/>
    <cellStyle name="Milliers 2 3 2 2 4 3" xfId="3255" xr:uid="{00000000-0005-0000-0000-00003A030000}"/>
    <cellStyle name="Milliers 2 3 2 2 4 4" xfId="4558" xr:uid="{00000000-0005-0000-0000-00003B030000}"/>
    <cellStyle name="Milliers 2 3 2 2 5" xfId="2026" xr:uid="{00000000-0005-0000-0000-00003C030000}"/>
    <cellStyle name="Milliers 2 3 2 2 6" xfId="1001" xr:uid="{00000000-0005-0000-0000-00003D030000}"/>
    <cellStyle name="Milliers 2 3 2 2 7" xfId="2871" xr:uid="{00000000-0005-0000-0000-00003E030000}"/>
    <cellStyle name="Milliers 2 3 2 2 8" xfId="3248" xr:uid="{00000000-0005-0000-0000-00003F030000}"/>
    <cellStyle name="Milliers 2 3 2 2 9" xfId="4551" xr:uid="{00000000-0005-0000-0000-000040030000}"/>
    <cellStyle name="Milliers 2 3 2 3" xfId="262" xr:uid="{00000000-0005-0000-0000-000041030000}"/>
    <cellStyle name="Milliers 2 3 2 3 2" xfId="767" xr:uid="{00000000-0005-0000-0000-000042030000}"/>
    <cellStyle name="Milliers 2 3 2 3 2 2" xfId="2619" xr:uid="{00000000-0005-0000-0000-000043030000}"/>
    <cellStyle name="Milliers 2 3 2 3 2 2 2" xfId="3258" xr:uid="{00000000-0005-0000-0000-000044030000}"/>
    <cellStyle name="Milliers 2 3 2 3 2 2 3" xfId="4561" xr:uid="{00000000-0005-0000-0000-000045030000}"/>
    <cellStyle name="Milliers 2 3 2 3 2 3" xfId="1645" xr:uid="{00000000-0005-0000-0000-000046030000}"/>
    <cellStyle name="Milliers 2 3 2 3 2 4" xfId="3257" xr:uid="{00000000-0005-0000-0000-000047030000}"/>
    <cellStyle name="Milliers 2 3 2 3 2 5" xfId="4560" xr:uid="{00000000-0005-0000-0000-000048030000}"/>
    <cellStyle name="Milliers 2 3 2 3 3" xfId="2121" xr:uid="{00000000-0005-0000-0000-000049030000}"/>
    <cellStyle name="Milliers 2 3 2 3 3 2" xfId="3259" xr:uid="{00000000-0005-0000-0000-00004A030000}"/>
    <cellStyle name="Milliers 2 3 2 3 3 3" xfId="4562" xr:uid="{00000000-0005-0000-0000-00004B030000}"/>
    <cellStyle name="Milliers 2 3 2 3 4" xfId="1101" xr:uid="{00000000-0005-0000-0000-00004C030000}"/>
    <cellStyle name="Milliers 2 3 2 3 5" xfId="2964" xr:uid="{00000000-0005-0000-0000-00004D030000}"/>
    <cellStyle name="Milliers 2 3 2 3 6" xfId="3256" xr:uid="{00000000-0005-0000-0000-00004E030000}"/>
    <cellStyle name="Milliers 2 3 2 3 7" xfId="4559" xr:uid="{00000000-0005-0000-0000-00004F030000}"/>
    <cellStyle name="Milliers 2 3 2 4" xfId="433" xr:uid="{00000000-0005-0000-0000-000050030000}"/>
    <cellStyle name="Milliers 2 3 2 4 2" xfId="2291" xr:uid="{00000000-0005-0000-0000-000051030000}"/>
    <cellStyle name="Milliers 2 3 2 4 2 2" xfId="3261" xr:uid="{00000000-0005-0000-0000-000052030000}"/>
    <cellStyle name="Milliers 2 3 2 4 2 3" xfId="4564" xr:uid="{00000000-0005-0000-0000-000053030000}"/>
    <cellStyle name="Milliers 2 3 2 4 3" xfId="1467" xr:uid="{00000000-0005-0000-0000-000054030000}"/>
    <cellStyle name="Milliers 2 3 2 4 4" xfId="3260" xr:uid="{00000000-0005-0000-0000-000055030000}"/>
    <cellStyle name="Milliers 2 3 2 4 5" xfId="4563" xr:uid="{00000000-0005-0000-0000-000056030000}"/>
    <cellStyle name="Milliers 2 3 2 5" xfId="605" xr:uid="{00000000-0005-0000-0000-000057030000}"/>
    <cellStyle name="Milliers 2 3 2 5 2" xfId="2460" xr:uid="{00000000-0005-0000-0000-000058030000}"/>
    <cellStyle name="Milliers 2 3 2 5 3" xfId="3262" xr:uid="{00000000-0005-0000-0000-000059030000}"/>
    <cellStyle name="Milliers 2 3 2 5 4" xfId="4565" xr:uid="{00000000-0005-0000-0000-00005A030000}"/>
    <cellStyle name="Milliers 2 3 2 6" xfId="1962" xr:uid="{00000000-0005-0000-0000-00005B030000}"/>
    <cellStyle name="Milliers 2 3 2 7" xfId="937" xr:uid="{00000000-0005-0000-0000-00005C030000}"/>
    <cellStyle name="Milliers 2 3 2 8" xfId="2807" xr:uid="{00000000-0005-0000-0000-00005D030000}"/>
    <cellStyle name="Milliers 2 3 2 9" xfId="3107" xr:uid="{00000000-0005-0000-0000-00005E030000}"/>
    <cellStyle name="Milliers 2 3 3" xfId="68" xr:uid="{00000000-0005-0000-0000-00005F030000}"/>
    <cellStyle name="Milliers 2 3 3 10" xfId="3263" xr:uid="{00000000-0005-0000-0000-000060030000}"/>
    <cellStyle name="Milliers 2 3 3 11" xfId="4566" xr:uid="{00000000-0005-0000-0000-000061030000}"/>
    <cellStyle name="Milliers 2 3 3 2" xfId="134" xr:uid="{00000000-0005-0000-0000-000062030000}"/>
    <cellStyle name="Milliers 2 3 3 2 2" xfId="342" xr:uid="{00000000-0005-0000-0000-000063030000}"/>
    <cellStyle name="Milliers 2 3 3 2 2 2" xfId="847" xr:uid="{00000000-0005-0000-0000-000064030000}"/>
    <cellStyle name="Milliers 2 3 3 2 2 2 2" xfId="2699" xr:uid="{00000000-0005-0000-0000-000065030000}"/>
    <cellStyle name="Milliers 2 3 3 2 2 2 2 2" xfId="3267" xr:uid="{00000000-0005-0000-0000-000066030000}"/>
    <cellStyle name="Milliers 2 3 3 2 2 2 2 3" xfId="4570" xr:uid="{00000000-0005-0000-0000-000067030000}"/>
    <cellStyle name="Milliers 2 3 3 2 2 2 3" xfId="1725" xr:uid="{00000000-0005-0000-0000-000068030000}"/>
    <cellStyle name="Milliers 2 3 3 2 2 2 4" xfId="3266" xr:uid="{00000000-0005-0000-0000-000069030000}"/>
    <cellStyle name="Milliers 2 3 3 2 2 2 5" xfId="4569" xr:uid="{00000000-0005-0000-0000-00006A030000}"/>
    <cellStyle name="Milliers 2 3 3 2 2 3" xfId="2201" xr:uid="{00000000-0005-0000-0000-00006B030000}"/>
    <cellStyle name="Milliers 2 3 3 2 2 3 2" xfId="3268" xr:uid="{00000000-0005-0000-0000-00006C030000}"/>
    <cellStyle name="Milliers 2 3 3 2 2 3 3" xfId="4571" xr:uid="{00000000-0005-0000-0000-00006D030000}"/>
    <cellStyle name="Milliers 2 3 3 2 2 4" xfId="1181" xr:uid="{00000000-0005-0000-0000-00006E030000}"/>
    <cellStyle name="Milliers 2 3 3 2 2 5" xfId="3044" xr:uid="{00000000-0005-0000-0000-00006F030000}"/>
    <cellStyle name="Milliers 2 3 3 2 2 6" xfId="3265" xr:uid="{00000000-0005-0000-0000-000070030000}"/>
    <cellStyle name="Milliers 2 3 3 2 2 7" xfId="4568" xr:uid="{00000000-0005-0000-0000-000071030000}"/>
    <cellStyle name="Milliers 2 3 3 2 3" xfId="513" xr:uid="{00000000-0005-0000-0000-000072030000}"/>
    <cellStyle name="Milliers 2 3 3 2 3 2" xfId="2371" xr:uid="{00000000-0005-0000-0000-000073030000}"/>
    <cellStyle name="Milliers 2 3 3 2 3 2 2" xfId="3270" xr:uid="{00000000-0005-0000-0000-000074030000}"/>
    <cellStyle name="Milliers 2 3 3 2 3 2 3" xfId="4573" xr:uid="{00000000-0005-0000-0000-000075030000}"/>
    <cellStyle name="Milliers 2 3 3 2 3 3" xfId="1547" xr:uid="{00000000-0005-0000-0000-000076030000}"/>
    <cellStyle name="Milliers 2 3 3 2 3 4" xfId="3269" xr:uid="{00000000-0005-0000-0000-000077030000}"/>
    <cellStyle name="Milliers 2 3 3 2 3 5" xfId="4572" xr:uid="{00000000-0005-0000-0000-000078030000}"/>
    <cellStyle name="Milliers 2 3 3 2 4" xfId="685" xr:uid="{00000000-0005-0000-0000-000079030000}"/>
    <cellStyle name="Milliers 2 3 3 2 4 2" xfId="2540" xr:uid="{00000000-0005-0000-0000-00007A030000}"/>
    <cellStyle name="Milliers 2 3 3 2 4 3" xfId="3271" xr:uid="{00000000-0005-0000-0000-00007B030000}"/>
    <cellStyle name="Milliers 2 3 3 2 4 4" xfId="4574" xr:uid="{00000000-0005-0000-0000-00007C030000}"/>
    <cellStyle name="Milliers 2 3 3 2 5" xfId="2042" xr:uid="{00000000-0005-0000-0000-00007D030000}"/>
    <cellStyle name="Milliers 2 3 3 2 6" xfId="1017" xr:uid="{00000000-0005-0000-0000-00007E030000}"/>
    <cellStyle name="Milliers 2 3 3 2 7" xfId="2887" xr:uid="{00000000-0005-0000-0000-00007F030000}"/>
    <cellStyle name="Milliers 2 3 3 2 8" xfId="3264" xr:uid="{00000000-0005-0000-0000-000080030000}"/>
    <cellStyle name="Milliers 2 3 3 2 9" xfId="4567" xr:uid="{00000000-0005-0000-0000-000081030000}"/>
    <cellStyle name="Milliers 2 3 3 3" xfId="278" xr:uid="{00000000-0005-0000-0000-000082030000}"/>
    <cellStyle name="Milliers 2 3 3 3 2" xfId="783" xr:uid="{00000000-0005-0000-0000-000083030000}"/>
    <cellStyle name="Milliers 2 3 3 3 2 2" xfId="2635" xr:uid="{00000000-0005-0000-0000-000084030000}"/>
    <cellStyle name="Milliers 2 3 3 3 2 2 2" xfId="3274" xr:uid="{00000000-0005-0000-0000-000085030000}"/>
    <cellStyle name="Milliers 2 3 3 3 2 2 3" xfId="4577" xr:uid="{00000000-0005-0000-0000-000086030000}"/>
    <cellStyle name="Milliers 2 3 3 3 2 3" xfId="1661" xr:uid="{00000000-0005-0000-0000-000087030000}"/>
    <cellStyle name="Milliers 2 3 3 3 2 4" xfId="3273" xr:uid="{00000000-0005-0000-0000-000088030000}"/>
    <cellStyle name="Milliers 2 3 3 3 2 5" xfId="4576" xr:uid="{00000000-0005-0000-0000-000089030000}"/>
    <cellStyle name="Milliers 2 3 3 3 3" xfId="2137" xr:uid="{00000000-0005-0000-0000-00008A030000}"/>
    <cellStyle name="Milliers 2 3 3 3 3 2" xfId="3275" xr:uid="{00000000-0005-0000-0000-00008B030000}"/>
    <cellStyle name="Milliers 2 3 3 3 3 3" xfId="4578" xr:uid="{00000000-0005-0000-0000-00008C030000}"/>
    <cellStyle name="Milliers 2 3 3 3 4" xfId="1117" xr:uid="{00000000-0005-0000-0000-00008D030000}"/>
    <cellStyle name="Milliers 2 3 3 3 5" xfId="2980" xr:uid="{00000000-0005-0000-0000-00008E030000}"/>
    <cellStyle name="Milliers 2 3 3 3 6" xfId="3272" xr:uid="{00000000-0005-0000-0000-00008F030000}"/>
    <cellStyle name="Milliers 2 3 3 3 7" xfId="4575" xr:uid="{00000000-0005-0000-0000-000090030000}"/>
    <cellStyle name="Milliers 2 3 3 4" xfId="449" xr:uid="{00000000-0005-0000-0000-000091030000}"/>
    <cellStyle name="Milliers 2 3 3 4 2" xfId="2307" xr:uid="{00000000-0005-0000-0000-000092030000}"/>
    <cellStyle name="Milliers 2 3 3 4 2 2" xfId="3277" xr:uid="{00000000-0005-0000-0000-000093030000}"/>
    <cellStyle name="Milliers 2 3 3 4 2 3" xfId="4580" xr:uid="{00000000-0005-0000-0000-000094030000}"/>
    <cellStyle name="Milliers 2 3 3 4 3" xfId="1483" xr:uid="{00000000-0005-0000-0000-000095030000}"/>
    <cellStyle name="Milliers 2 3 3 4 4" xfId="3276" xr:uid="{00000000-0005-0000-0000-000096030000}"/>
    <cellStyle name="Milliers 2 3 3 4 5" xfId="4579" xr:uid="{00000000-0005-0000-0000-000097030000}"/>
    <cellStyle name="Milliers 2 3 3 5" xfId="621" xr:uid="{00000000-0005-0000-0000-000098030000}"/>
    <cellStyle name="Milliers 2 3 3 5 2" xfId="2476" xr:uid="{00000000-0005-0000-0000-000099030000}"/>
    <cellStyle name="Milliers 2 3 3 5 3" xfId="3278" xr:uid="{00000000-0005-0000-0000-00009A030000}"/>
    <cellStyle name="Milliers 2 3 3 5 4" xfId="4581" xr:uid="{00000000-0005-0000-0000-00009B030000}"/>
    <cellStyle name="Milliers 2 3 3 6" xfId="1978" xr:uid="{00000000-0005-0000-0000-00009C030000}"/>
    <cellStyle name="Milliers 2 3 3 7" xfId="953" xr:uid="{00000000-0005-0000-0000-00009D030000}"/>
    <cellStyle name="Milliers 2 3 3 8" xfId="2823" xr:uid="{00000000-0005-0000-0000-00009E030000}"/>
    <cellStyle name="Milliers 2 3 3 9" xfId="3123" xr:uid="{00000000-0005-0000-0000-00009F030000}"/>
    <cellStyle name="Milliers 2 3 4" xfId="82" xr:uid="{00000000-0005-0000-0000-0000A0030000}"/>
    <cellStyle name="Milliers 2 3 4 10" xfId="3279" xr:uid="{00000000-0005-0000-0000-0000A1030000}"/>
    <cellStyle name="Milliers 2 3 4 11" xfId="4582" xr:uid="{00000000-0005-0000-0000-0000A2030000}"/>
    <cellStyle name="Milliers 2 3 4 2" xfId="147" xr:uid="{00000000-0005-0000-0000-0000A3030000}"/>
    <cellStyle name="Milliers 2 3 4 2 2" xfId="355" xr:uid="{00000000-0005-0000-0000-0000A4030000}"/>
    <cellStyle name="Milliers 2 3 4 2 2 2" xfId="860" xr:uid="{00000000-0005-0000-0000-0000A5030000}"/>
    <cellStyle name="Milliers 2 3 4 2 2 2 2" xfId="2712" xr:uid="{00000000-0005-0000-0000-0000A6030000}"/>
    <cellStyle name="Milliers 2 3 4 2 2 2 2 2" xfId="3283" xr:uid="{00000000-0005-0000-0000-0000A7030000}"/>
    <cellStyle name="Milliers 2 3 4 2 2 2 2 3" xfId="4586" xr:uid="{00000000-0005-0000-0000-0000A8030000}"/>
    <cellStyle name="Milliers 2 3 4 2 2 2 3" xfId="1738" xr:uid="{00000000-0005-0000-0000-0000A9030000}"/>
    <cellStyle name="Milliers 2 3 4 2 2 2 4" xfId="3282" xr:uid="{00000000-0005-0000-0000-0000AA030000}"/>
    <cellStyle name="Milliers 2 3 4 2 2 2 5" xfId="4585" xr:uid="{00000000-0005-0000-0000-0000AB030000}"/>
    <cellStyle name="Milliers 2 3 4 2 2 3" xfId="2214" xr:uid="{00000000-0005-0000-0000-0000AC030000}"/>
    <cellStyle name="Milliers 2 3 4 2 2 3 2" xfId="3284" xr:uid="{00000000-0005-0000-0000-0000AD030000}"/>
    <cellStyle name="Milliers 2 3 4 2 2 3 3" xfId="4587" xr:uid="{00000000-0005-0000-0000-0000AE030000}"/>
    <cellStyle name="Milliers 2 3 4 2 2 4" xfId="1194" xr:uid="{00000000-0005-0000-0000-0000AF030000}"/>
    <cellStyle name="Milliers 2 3 4 2 2 5" xfId="3057" xr:uid="{00000000-0005-0000-0000-0000B0030000}"/>
    <cellStyle name="Milliers 2 3 4 2 2 6" xfId="3281" xr:uid="{00000000-0005-0000-0000-0000B1030000}"/>
    <cellStyle name="Milliers 2 3 4 2 2 7" xfId="4584" xr:uid="{00000000-0005-0000-0000-0000B2030000}"/>
    <cellStyle name="Milliers 2 3 4 2 3" xfId="526" xr:uid="{00000000-0005-0000-0000-0000B3030000}"/>
    <cellStyle name="Milliers 2 3 4 2 3 2" xfId="2384" xr:uid="{00000000-0005-0000-0000-0000B4030000}"/>
    <cellStyle name="Milliers 2 3 4 2 3 2 2" xfId="3286" xr:uid="{00000000-0005-0000-0000-0000B5030000}"/>
    <cellStyle name="Milliers 2 3 4 2 3 2 3" xfId="4589" xr:uid="{00000000-0005-0000-0000-0000B6030000}"/>
    <cellStyle name="Milliers 2 3 4 2 3 3" xfId="1560" xr:uid="{00000000-0005-0000-0000-0000B7030000}"/>
    <cellStyle name="Milliers 2 3 4 2 3 4" xfId="3285" xr:uid="{00000000-0005-0000-0000-0000B8030000}"/>
    <cellStyle name="Milliers 2 3 4 2 3 5" xfId="4588" xr:uid="{00000000-0005-0000-0000-0000B9030000}"/>
    <cellStyle name="Milliers 2 3 4 2 4" xfId="698" xr:uid="{00000000-0005-0000-0000-0000BA030000}"/>
    <cellStyle name="Milliers 2 3 4 2 4 2" xfId="2553" xr:uid="{00000000-0005-0000-0000-0000BB030000}"/>
    <cellStyle name="Milliers 2 3 4 2 4 3" xfId="3287" xr:uid="{00000000-0005-0000-0000-0000BC030000}"/>
    <cellStyle name="Milliers 2 3 4 2 4 4" xfId="4590" xr:uid="{00000000-0005-0000-0000-0000BD030000}"/>
    <cellStyle name="Milliers 2 3 4 2 5" xfId="2055" xr:uid="{00000000-0005-0000-0000-0000BE030000}"/>
    <cellStyle name="Milliers 2 3 4 2 6" xfId="1030" xr:uid="{00000000-0005-0000-0000-0000BF030000}"/>
    <cellStyle name="Milliers 2 3 4 2 7" xfId="2900" xr:uid="{00000000-0005-0000-0000-0000C0030000}"/>
    <cellStyle name="Milliers 2 3 4 2 8" xfId="3280" xr:uid="{00000000-0005-0000-0000-0000C1030000}"/>
    <cellStyle name="Milliers 2 3 4 2 9" xfId="4583" xr:uid="{00000000-0005-0000-0000-0000C2030000}"/>
    <cellStyle name="Milliers 2 3 4 3" xfId="291" xr:uid="{00000000-0005-0000-0000-0000C3030000}"/>
    <cellStyle name="Milliers 2 3 4 3 2" xfId="796" xr:uid="{00000000-0005-0000-0000-0000C4030000}"/>
    <cellStyle name="Milliers 2 3 4 3 2 2" xfId="2648" xr:uid="{00000000-0005-0000-0000-0000C5030000}"/>
    <cellStyle name="Milliers 2 3 4 3 2 2 2" xfId="3290" xr:uid="{00000000-0005-0000-0000-0000C6030000}"/>
    <cellStyle name="Milliers 2 3 4 3 2 2 3" xfId="4593" xr:uid="{00000000-0005-0000-0000-0000C7030000}"/>
    <cellStyle name="Milliers 2 3 4 3 2 3" xfId="1674" xr:uid="{00000000-0005-0000-0000-0000C8030000}"/>
    <cellStyle name="Milliers 2 3 4 3 2 4" xfId="3289" xr:uid="{00000000-0005-0000-0000-0000C9030000}"/>
    <cellStyle name="Milliers 2 3 4 3 2 5" xfId="4592" xr:uid="{00000000-0005-0000-0000-0000CA030000}"/>
    <cellStyle name="Milliers 2 3 4 3 3" xfId="2150" xr:uid="{00000000-0005-0000-0000-0000CB030000}"/>
    <cellStyle name="Milliers 2 3 4 3 3 2" xfId="3291" xr:uid="{00000000-0005-0000-0000-0000CC030000}"/>
    <cellStyle name="Milliers 2 3 4 3 3 3" xfId="4594" xr:uid="{00000000-0005-0000-0000-0000CD030000}"/>
    <cellStyle name="Milliers 2 3 4 3 4" xfId="1130" xr:uid="{00000000-0005-0000-0000-0000CE030000}"/>
    <cellStyle name="Milliers 2 3 4 3 5" xfId="2993" xr:uid="{00000000-0005-0000-0000-0000CF030000}"/>
    <cellStyle name="Milliers 2 3 4 3 6" xfId="3288" xr:uid="{00000000-0005-0000-0000-0000D0030000}"/>
    <cellStyle name="Milliers 2 3 4 3 7" xfId="4591" xr:uid="{00000000-0005-0000-0000-0000D1030000}"/>
    <cellStyle name="Milliers 2 3 4 4" xfId="462" xr:uid="{00000000-0005-0000-0000-0000D2030000}"/>
    <cellStyle name="Milliers 2 3 4 4 2" xfId="2320" xr:uid="{00000000-0005-0000-0000-0000D3030000}"/>
    <cellStyle name="Milliers 2 3 4 4 2 2" xfId="3293" xr:uid="{00000000-0005-0000-0000-0000D4030000}"/>
    <cellStyle name="Milliers 2 3 4 4 2 3" xfId="4596" xr:uid="{00000000-0005-0000-0000-0000D5030000}"/>
    <cellStyle name="Milliers 2 3 4 4 3" xfId="1496" xr:uid="{00000000-0005-0000-0000-0000D6030000}"/>
    <cellStyle name="Milliers 2 3 4 4 4" xfId="3292" xr:uid="{00000000-0005-0000-0000-0000D7030000}"/>
    <cellStyle name="Milliers 2 3 4 4 5" xfId="4595" xr:uid="{00000000-0005-0000-0000-0000D8030000}"/>
    <cellStyle name="Milliers 2 3 4 5" xfId="634" xr:uid="{00000000-0005-0000-0000-0000D9030000}"/>
    <cellStyle name="Milliers 2 3 4 5 2" xfId="2489" xr:uid="{00000000-0005-0000-0000-0000DA030000}"/>
    <cellStyle name="Milliers 2 3 4 5 3" xfId="3294" xr:uid="{00000000-0005-0000-0000-0000DB030000}"/>
    <cellStyle name="Milliers 2 3 4 5 4" xfId="4597" xr:uid="{00000000-0005-0000-0000-0000DC030000}"/>
    <cellStyle name="Milliers 2 3 4 6" xfId="1991" xr:uid="{00000000-0005-0000-0000-0000DD030000}"/>
    <cellStyle name="Milliers 2 3 4 7" xfId="966" xr:uid="{00000000-0005-0000-0000-0000DE030000}"/>
    <cellStyle name="Milliers 2 3 4 8" xfId="2836" xr:uid="{00000000-0005-0000-0000-0000DF030000}"/>
    <cellStyle name="Milliers 2 3 4 9" xfId="3136" xr:uid="{00000000-0005-0000-0000-0000E0030000}"/>
    <cellStyle name="Milliers 2 3 5" xfId="98" xr:uid="{00000000-0005-0000-0000-0000E1030000}"/>
    <cellStyle name="Milliers 2 3 5 2" xfId="306" xr:uid="{00000000-0005-0000-0000-0000E2030000}"/>
    <cellStyle name="Milliers 2 3 5 2 2" xfId="811" xr:uid="{00000000-0005-0000-0000-0000E3030000}"/>
    <cellStyle name="Milliers 2 3 5 2 2 2" xfId="2663" xr:uid="{00000000-0005-0000-0000-0000E4030000}"/>
    <cellStyle name="Milliers 2 3 5 2 2 2 2" xfId="3298" xr:uid="{00000000-0005-0000-0000-0000E5030000}"/>
    <cellStyle name="Milliers 2 3 5 2 2 2 3" xfId="4601" xr:uid="{00000000-0005-0000-0000-0000E6030000}"/>
    <cellStyle name="Milliers 2 3 5 2 2 3" xfId="1689" xr:uid="{00000000-0005-0000-0000-0000E7030000}"/>
    <cellStyle name="Milliers 2 3 5 2 2 4" xfId="3297" xr:uid="{00000000-0005-0000-0000-0000E8030000}"/>
    <cellStyle name="Milliers 2 3 5 2 2 5" xfId="4600" xr:uid="{00000000-0005-0000-0000-0000E9030000}"/>
    <cellStyle name="Milliers 2 3 5 2 3" xfId="2165" xr:uid="{00000000-0005-0000-0000-0000EA030000}"/>
    <cellStyle name="Milliers 2 3 5 2 3 2" xfId="3299" xr:uid="{00000000-0005-0000-0000-0000EB030000}"/>
    <cellStyle name="Milliers 2 3 5 2 3 3" xfId="4602" xr:uid="{00000000-0005-0000-0000-0000EC030000}"/>
    <cellStyle name="Milliers 2 3 5 2 4" xfId="1145" xr:uid="{00000000-0005-0000-0000-0000ED030000}"/>
    <cellStyle name="Milliers 2 3 5 2 5" xfId="3008" xr:uid="{00000000-0005-0000-0000-0000EE030000}"/>
    <cellStyle name="Milliers 2 3 5 2 6" xfId="3296" xr:uid="{00000000-0005-0000-0000-0000EF030000}"/>
    <cellStyle name="Milliers 2 3 5 2 7" xfId="4599" xr:uid="{00000000-0005-0000-0000-0000F0030000}"/>
    <cellStyle name="Milliers 2 3 5 3" xfId="477" xr:uid="{00000000-0005-0000-0000-0000F1030000}"/>
    <cellStyle name="Milliers 2 3 5 3 2" xfId="2335" xr:uid="{00000000-0005-0000-0000-0000F2030000}"/>
    <cellStyle name="Milliers 2 3 5 3 2 2" xfId="3301" xr:uid="{00000000-0005-0000-0000-0000F3030000}"/>
    <cellStyle name="Milliers 2 3 5 3 2 3" xfId="4604" xr:uid="{00000000-0005-0000-0000-0000F4030000}"/>
    <cellStyle name="Milliers 2 3 5 3 3" xfId="1511" xr:uid="{00000000-0005-0000-0000-0000F5030000}"/>
    <cellStyle name="Milliers 2 3 5 3 4" xfId="3300" xr:uid="{00000000-0005-0000-0000-0000F6030000}"/>
    <cellStyle name="Milliers 2 3 5 3 5" xfId="4603" xr:uid="{00000000-0005-0000-0000-0000F7030000}"/>
    <cellStyle name="Milliers 2 3 5 4" xfId="649" xr:uid="{00000000-0005-0000-0000-0000F8030000}"/>
    <cellStyle name="Milliers 2 3 5 4 2" xfId="2504" xr:uid="{00000000-0005-0000-0000-0000F9030000}"/>
    <cellStyle name="Milliers 2 3 5 4 3" xfId="3302" xr:uid="{00000000-0005-0000-0000-0000FA030000}"/>
    <cellStyle name="Milliers 2 3 5 4 4" xfId="4605" xr:uid="{00000000-0005-0000-0000-0000FB030000}"/>
    <cellStyle name="Milliers 2 3 5 5" xfId="2006" xr:uid="{00000000-0005-0000-0000-0000FC030000}"/>
    <cellStyle name="Milliers 2 3 5 6" xfId="981" xr:uid="{00000000-0005-0000-0000-0000FD030000}"/>
    <cellStyle name="Milliers 2 3 5 7" xfId="2851" xr:uid="{00000000-0005-0000-0000-0000FE030000}"/>
    <cellStyle name="Milliers 2 3 5 8" xfId="3295" xr:uid="{00000000-0005-0000-0000-0000FF030000}"/>
    <cellStyle name="Milliers 2 3 5 9" xfId="4598" xr:uid="{00000000-0005-0000-0000-000000040000}"/>
    <cellStyle name="Milliers 2 3 6" xfId="160" xr:uid="{00000000-0005-0000-0000-000001040000}"/>
    <cellStyle name="Milliers 2 3 6 2" xfId="368" xr:uid="{00000000-0005-0000-0000-000002040000}"/>
    <cellStyle name="Milliers 2 3 6 2 2" xfId="872" xr:uid="{00000000-0005-0000-0000-000003040000}"/>
    <cellStyle name="Milliers 2 3 6 2 2 2" xfId="2724" xr:uid="{00000000-0005-0000-0000-000004040000}"/>
    <cellStyle name="Milliers 2 3 6 2 2 2 2" xfId="3306" xr:uid="{00000000-0005-0000-0000-000005040000}"/>
    <cellStyle name="Milliers 2 3 6 2 2 2 3" xfId="4609" xr:uid="{00000000-0005-0000-0000-000006040000}"/>
    <cellStyle name="Milliers 2 3 6 2 2 3" xfId="1750" xr:uid="{00000000-0005-0000-0000-000007040000}"/>
    <cellStyle name="Milliers 2 3 6 2 2 4" xfId="3305" xr:uid="{00000000-0005-0000-0000-000008040000}"/>
    <cellStyle name="Milliers 2 3 6 2 2 5" xfId="4608" xr:uid="{00000000-0005-0000-0000-000009040000}"/>
    <cellStyle name="Milliers 2 3 6 2 3" xfId="2226" xr:uid="{00000000-0005-0000-0000-00000A040000}"/>
    <cellStyle name="Milliers 2 3 6 2 3 2" xfId="3307" xr:uid="{00000000-0005-0000-0000-00000B040000}"/>
    <cellStyle name="Milliers 2 3 6 2 3 3" xfId="4610" xr:uid="{00000000-0005-0000-0000-00000C040000}"/>
    <cellStyle name="Milliers 2 3 6 2 4" xfId="1206" xr:uid="{00000000-0005-0000-0000-00000D040000}"/>
    <cellStyle name="Milliers 2 3 6 2 5" xfId="3069" xr:uid="{00000000-0005-0000-0000-00000E040000}"/>
    <cellStyle name="Milliers 2 3 6 2 6" xfId="3304" xr:uid="{00000000-0005-0000-0000-00000F040000}"/>
    <cellStyle name="Milliers 2 3 6 2 7" xfId="4607" xr:uid="{00000000-0005-0000-0000-000010040000}"/>
    <cellStyle name="Milliers 2 3 6 3" xfId="538" xr:uid="{00000000-0005-0000-0000-000011040000}"/>
    <cellStyle name="Milliers 2 3 6 3 2" xfId="2396" xr:uid="{00000000-0005-0000-0000-000012040000}"/>
    <cellStyle name="Milliers 2 3 6 3 2 2" xfId="3309" xr:uid="{00000000-0005-0000-0000-000013040000}"/>
    <cellStyle name="Milliers 2 3 6 3 2 3" xfId="4612" xr:uid="{00000000-0005-0000-0000-000014040000}"/>
    <cellStyle name="Milliers 2 3 6 3 3" xfId="1572" xr:uid="{00000000-0005-0000-0000-000015040000}"/>
    <cellStyle name="Milliers 2 3 6 3 4" xfId="3308" xr:uid="{00000000-0005-0000-0000-000016040000}"/>
    <cellStyle name="Milliers 2 3 6 3 5" xfId="4611" xr:uid="{00000000-0005-0000-0000-000017040000}"/>
    <cellStyle name="Milliers 2 3 6 4" xfId="710" xr:uid="{00000000-0005-0000-0000-000018040000}"/>
    <cellStyle name="Milliers 2 3 6 4 2" xfId="2565" xr:uid="{00000000-0005-0000-0000-000019040000}"/>
    <cellStyle name="Milliers 2 3 6 4 3" xfId="3310" xr:uid="{00000000-0005-0000-0000-00001A040000}"/>
    <cellStyle name="Milliers 2 3 6 4 4" xfId="4613" xr:uid="{00000000-0005-0000-0000-00001B040000}"/>
    <cellStyle name="Milliers 2 3 6 5" xfId="2067" xr:uid="{00000000-0005-0000-0000-00001C040000}"/>
    <cellStyle name="Milliers 2 3 6 6" xfId="1042" xr:uid="{00000000-0005-0000-0000-00001D040000}"/>
    <cellStyle name="Milliers 2 3 6 7" xfId="2912" xr:uid="{00000000-0005-0000-0000-00001E040000}"/>
    <cellStyle name="Milliers 2 3 6 8" xfId="3303" xr:uid="{00000000-0005-0000-0000-00001F040000}"/>
    <cellStyle name="Milliers 2 3 6 9" xfId="4606" xr:uid="{00000000-0005-0000-0000-000020040000}"/>
    <cellStyle name="Milliers 2 3 7" xfId="242" xr:uid="{00000000-0005-0000-0000-000021040000}"/>
    <cellStyle name="Milliers 2 3 7 2" xfId="747" xr:uid="{00000000-0005-0000-0000-000022040000}"/>
    <cellStyle name="Milliers 2 3 7 2 2" xfId="2599" xr:uid="{00000000-0005-0000-0000-000023040000}"/>
    <cellStyle name="Milliers 2 3 7 2 2 2" xfId="3313" xr:uid="{00000000-0005-0000-0000-000024040000}"/>
    <cellStyle name="Milliers 2 3 7 2 2 3" xfId="4616" xr:uid="{00000000-0005-0000-0000-000025040000}"/>
    <cellStyle name="Milliers 2 3 7 2 3" xfId="1625" xr:uid="{00000000-0005-0000-0000-000026040000}"/>
    <cellStyle name="Milliers 2 3 7 2 4" xfId="3312" xr:uid="{00000000-0005-0000-0000-000027040000}"/>
    <cellStyle name="Milliers 2 3 7 2 5" xfId="4615" xr:uid="{00000000-0005-0000-0000-000028040000}"/>
    <cellStyle name="Milliers 2 3 7 3" xfId="2101" xr:uid="{00000000-0005-0000-0000-000029040000}"/>
    <cellStyle name="Milliers 2 3 7 3 2" xfId="3314" xr:uid="{00000000-0005-0000-0000-00002A040000}"/>
    <cellStyle name="Milliers 2 3 7 3 3" xfId="4617" xr:uid="{00000000-0005-0000-0000-00002B040000}"/>
    <cellStyle name="Milliers 2 3 7 4" xfId="1081" xr:uid="{00000000-0005-0000-0000-00002C040000}"/>
    <cellStyle name="Milliers 2 3 7 5" xfId="2944" xr:uid="{00000000-0005-0000-0000-00002D040000}"/>
    <cellStyle name="Milliers 2 3 7 6" xfId="3311" xr:uid="{00000000-0005-0000-0000-00002E040000}"/>
    <cellStyle name="Milliers 2 3 7 7" xfId="4614" xr:uid="{00000000-0005-0000-0000-00002F040000}"/>
    <cellStyle name="Milliers 2 3 8" xfId="380" xr:uid="{00000000-0005-0000-0000-000030040000}"/>
    <cellStyle name="Milliers 2 3 8 2" xfId="1762" xr:uid="{00000000-0005-0000-0000-000031040000}"/>
    <cellStyle name="Milliers 2 3 8 2 2" xfId="3316" xr:uid="{00000000-0005-0000-0000-000032040000}"/>
    <cellStyle name="Milliers 2 3 8 2 3" xfId="4619" xr:uid="{00000000-0005-0000-0000-000033040000}"/>
    <cellStyle name="Milliers 2 3 8 3" xfId="2238" xr:uid="{00000000-0005-0000-0000-000034040000}"/>
    <cellStyle name="Milliers 2 3 8 4" xfId="1218" xr:uid="{00000000-0005-0000-0000-000035040000}"/>
    <cellStyle name="Milliers 2 3 8 5" xfId="3315" xr:uid="{00000000-0005-0000-0000-000036040000}"/>
    <cellStyle name="Milliers 2 3 8 6" xfId="4618" xr:uid="{00000000-0005-0000-0000-000037040000}"/>
    <cellStyle name="Milliers 2 3 9" xfId="413" xr:uid="{00000000-0005-0000-0000-000038040000}"/>
    <cellStyle name="Milliers 2 3 9 2" xfId="2271" xr:uid="{00000000-0005-0000-0000-000039040000}"/>
    <cellStyle name="Milliers 2 3 9 3" xfId="1447" xr:uid="{00000000-0005-0000-0000-00003A040000}"/>
    <cellStyle name="Milliers 2 3 9 4" xfId="3317" xr:uid="{00000000-0005-0000-0000-00003B040000}"/>
    <cellStyle name="Milliers 2 3 9 5" xfId="4620" xr:uid="{00000000-0005-0000-0000-00003C040000}"/>
    <cellStyle name="Milliers 2 4" xfId="40" xr:uid="{00000000-0005-0000-0000-00003D040000}"/>
    <cellStyle name="Milliers 2 4 10" xfId="553" xr:uid="{00000000-0005-0000-0000-00003E040000}"/>
    <cellStyle name="Milliers 2 4 10 2" xfId="2409" xr:uid="{00000000-0005-0000-0000-00003F040000}"/>
    <cellStyle name="Milliers 2 4 11" xfId="594" xr:uid="{00000000-0005-0000-0000-000040040000}"/>
    <cellStyle name="Milliers 2 4 11 2" xfId="2449" xr:uid="{00000000-0005-0000-0000-000041040000}"/>
    <cellStyle name="Milliers 2 4 12" xfId="1951" xr:uid="{00000000-0005-0000-0000-000042040000}"/>
    <cellStyle name="Milliers 2 4 13" xfId="926" xr:uid="{00000000-0005-0000-0000-000043040000}"/>
    <cellStyle name="Milliers 2 4 14" xfId="2796" xr:uid="{00000000-0005-0000-0000-000044040000}"/>
    <cellStyle name="Milliers 2 4 15" xfId="3096" xr:uid="{00000000-0005-0000-0000-000045040000}"/>
    <cellStyle name="Milliers 2 4 16" xfId="3318" xr:uid="{00000000-0005-0000-0000-000046040000}"/>
    <cellStyle name="Milliers 2 4 17" xfId="4621" xr:uid="{00000000-0005-0000-0000-000047040000}"/>
    <cellStyle name="Milliers 2 4 18" xfId="5878" xr:uid="{00000000-0005-0000-0000-000048040000}"/>
    <cellStyle name="Milliers 2 4 2" xfId="59" xr:uid="{00000000-0005-0000-0000-000049040000}"/>
    <cellStyle name="Milliers 2 4 2 10" xfId="3319" xr:uid="{00000000-0005-0000-0000-00004A040000}"/>
    <cellStyle name="Milliers 2 4 2 11" xfId="4622" xr:uid="{00000000-0005-0000-0000-00004B040000}"/>
    <cellStyle name="Milliers 2 4 2 2" xfId="125" xr:uid="{00000000-0005-0000-0000-00004C040000}"/>
    <cellStyle name="Milliers 2 4 2 2 2" xfId="333" xr:uid="{00000000-0005-0000-0000-00004D040000}"/>
    <cellStyle name="Milliers 2 4 2 2 2 2" xfId="838" xr:uid="{00000000-0005-0000-0000-00004E040000}"/>
    <cellStyle name="Milliers 2 4 2 2 2 2 2" xfId="2690" xr:uid="{00000000-0005-0000-0000-00004F040000}"/>
    <cellStyle name="Milliers 2 4 2 2 2 2 2 2" xfId="3323" xr:uid="{00000000-0005-0000-0000-000050040000}"/>
    <cellStyle name="Milliers 2 4 2 2 2 2 2 3" xfId="4626" xr:uid="{00000000-0005-0000-0000-000051040000}"/>
    <cellStyle name="Milliers 2 4 2 2 2 2 3" xfId="1716" xr:uid="{00000000-0005-0000-0000-000052040000}"/>
    <cellStyle name="Milliers 2 4 2 2 2 2 4" xfId="3322" xr:uid="{00000000-0005-0000-0000-000053040000}"/>
    <cellStyle name="Milliers 2 4 2 2 2 2 5" xfId="4625" xr:uid="{00000000-0005-0000-0000-000054040000}"/>
    <cellStyle name="Milliers 2 4 2 2 2 3" xfId="2192" xr:uid="{00000000-0005-0000-0000-000055040000}"/>
    <cellStyle name="Milliers 2 4 2 2 2 3 2" xfId="3324" xr:uid="{00000000-0005-0000-0000-000056040000}"/>
    <cellStyle name="Milliers 2 4 2 2 2 3 3" xfId="4627" xr:uid="{00000000-0005-0000-0000-000057040000}"/>
    <cellStyle name="Milliers 2 4 2 2 2 4" xfId="1172" xr:uid="{00000000-0005-0000-0000-000058040000}"/>
    <cellStyle name="Milliers 2 4 2 2 2 5" xfId="3035" xr:uid="{00000000-0005-0000-0000-000059040000}"/>
    <cellStyle name="Milliers 2 4 2 2 2 6" xfId="3321" xr:uid="{00000000-0005-0000-0000-00005A040000}"/>
    <cellStyle name="Milliers 2 4 2 2 2 7" xfId="4624" xr:uid="{00000000-0005-0000-0000-00005B040000}"/>
    <cellStyle name="Milliers 2 4 2 2 3" xfId="504" xr:uid="{00000000-0005-0000-0000-00005C040000}"/>
    <cellStyle name="Milliers 2 4 2 2 3 2" xfId="2362" xr:uid="{00000000-0005-0000-0000-00005D040000}"/>
    <cellStyle name="Milliers 2 4 2 2 3 2 2" xfId="3326" xr:uid="{00000000-0005-0000-0000-00005E040000}"/>
    <cellStyle name="Milliers 2 4 2 2 3 2 3" xfId="4629" xr:uid="{00000000-0005-0000-0000-00005F040000}"/>
    <cellStyle name="Milliers 2 4 2 2 3 3" xfId="1538" xr:uid="{00000000-0005-0000-0000-000060040000}"/>
    <cellStyle name="Milliers 2 4 2 2 3 4" xfId="3325" xr:uid="{00000000-0005-0000-0000-000061040000}"/>
    <cellStyle name="Milliers 2 4 2 2 3 5" xfId="4628" xr:uid="{00000000-0005-0000-0000-000062040000}"/>
    <cellStyle name="Milliers 2 4 2 2 4" xfId="676" xr:uid="{00000000-0005-0000-0000-000063040000}"/>
    <cellStyle name="Milliers 2 4 2 2 4 2" xfId="2531" xr:uid="{00000000-0005-0000-0000-000064040000}"/>
    <cellStyle name="Milliers 2 4 2 2 4 3" xfId="3327" xr:uid="{00000000-0005-0000-0000-000065040000}"/>
    <cellStyle name="Milliers 2 4 2 2 4 4" xfId="4630" xr:uid="{00000000-0005-0000-0000-000066040000}"/>
    <cellStyle name="Milliers 2 4 2 2 5" xfId="2033" xr:uid="{00000000-0005-0000-0000-000067040000}"/>
    <cellStyle name="Milliers 2 4 2 2 6" xfId="1008" xr:uid="{00000000-0005-0000-0000-000068040000}"/>
    <cellStyle name="Milliers 2 4 2 2 7" xfId="2878" xr:uid="{00000000-0005-0000-0000-000069040000}"/>
    <cellStyle name="Milliers 2 4 2 2 8" xfId="3320" xr:uid="{00000000-0005-0000-0000-00006A040000}"/>
    <cellStyle name="Milliers 2 4 2 2 9" xfId="4623" xr:uid="{00000000-0005-0000-0000-00006B040000}"/>
    <cellStyle name="Milliers 2 4 2 3" xfId="269" xr:uid="{00000000-0005-0000-0000-00006C040000}"/>
    <cellStyle name="Milliers 2 4 2 3 2" xfId="774" xr:uid="{00000000-0005-0000-0000-00006D040000}"/>
    <cellStyle name="Milliers 2 4 2 3 2 2" xfId="2626" xr:uid="{00000000-0005-0000-0000-00006E040000}"/>
    <cellStyle name="Milliers 2 4 2 3 2 2 2" xfId="3330" xr:uid="{00000000-0005-0000-0000-00006F040000}"/>
    <cellStyle name="Milliers 2 4 2 3 2 2 3" xfId="4633" xr:uid="{00000000-0005-0000-0000-000070040000}"/>
    <cellStyle name="Milliers 2 4 2 3 2 3" xfId="1652" xr:uid="{00000000-0005-0000-0000-000071040000}"/>
    <cellStyle name="Milliers 2 4 2 3 2 4" xfId="3329" xr:uid="{00000000-0005-0000-0000-000072040000}"/>
    <cellStyle name="Milliers 2 4 2 3 2 5" xfId="4632" xr:uid="{00000000-0005-0000-0000-000073040000}"/>
    <cellStyle name="Milliers 2 4 2 3 3" xfId="2128" xr:uid="{00000000-0005-0000-0000-000074040000}"/>
    <cellStyle name="Milliers 2 4 2 3 3 2" xfId="3331" xr:uid="{00000000-0005-0000-0000-000075040000}"/>
    <cellStyle name="Milliers 2 4 2 3 3 3" xfId="4634" xr:uid="{00000000-0005-0000-0000-000076040000}"/>
    <cellStyle name="Milliers 2 4 2 3 4" xfId="1108" xr:uid="{00000000-0005-0000-0000-000077040000}"/>
    <cellStyle name="Milliers 2 4 2 3 5" xfId="2971" xr:uid="{00000000-0005-0000-0000-000078040000}"/>
    <cellStyle name="Milliers 2 4 2 3 6" xfId="3328" xr:uid="{00000000-0005-0000-0000-000079040000}"/>
    <cellStyle name="Milliers 2 4 2 3 7" xfId="4631" xr:uid="{00000000-0005-0000-0000-00007A040000}"/>
    <cellStyle name="Milliers 2 4 2 4" xfId="440" xr:uid="{00000000-0005-0000-0000-00007B040000}"/>
    <cellStyle name="Milliers 2 4 2 4 2" xfId="2298" xr:uid="{00000000-0005-0000-0000-00007C040000}"/>
    <cellStyle name="Milliers 2 4 2 4 2 2" xfId="3333" xr:uid="{00000000-0005-0000-0000-00007D040000}"/>
    <cellStyle name="Milliers 2 4 2 4 2 3" xfId="4636" xr:uid="{00000000-0005-0000-0000-00007E040000}"/>
    <cellStyle name="Milliers 2 4 2 4 3" xfId="1474" xr:uid="{00000000-0005-0000-0000-00007F040000}"/>
    <cellStyle name="Milliers 2 4 2 4 4" xfId="3332" xr:uid="{00000000-0005-0000-0000-000080040000}"/>
    <cellStyle name="Milliers 2 4 2 4 5" xfId="4635" xr:uid="{00000000-0005-0000-0000-000081040000}"/>
    <cellStyle name="Milliers 2 4 2 5" xfId="612" xr:uid="{00000000-0005-0000-0000-000082040000}"/>
    <cellStyle name="Milliers 2 4 2 5 2" xfId="2467" xr:uid="{00000000-0005-0000-0000-000083040000}"/>
    <cellStyle name="Milliers 2 4 2 5 3" xfId="3334" xr:uid="{00000000-0005-0000-0000-000084040000}"/>
    <cellStyle name="Milliers 2 4 2 5 4" xfId="4637" xr:uid="{00000000-0005-0000-0000-000085040000}"/>
    <cellStyle name="Milliers 2 4 2 6" xfId="1969" xr:uid="{00000000-0005-0000-0000-000086040000}"/>
    <cellStyle name="Milliers 2 4 2 7" xfId="944" xr:uid="{00000000-0005-0000-0000-000087040000}"/>
    <cellStyle name="Milliers 2 4 2 8" xfId="2814" xr:uid="{00000000-0005-0000-0000-000088040000}"/>
    <cellStyle name="Milliers 2 4 2 9" xfId="3114" xr:uid="{00000000-0005-0000-0000-000089040000}"/>
    <cellStyle name="Milliers 2 4 3" xfId="76" xr:uid="{00000000-0005-0000-0000-00008A040000}"/>
    <cellStyle name="Milliers 2 4 3 10" xfId="3335" xr:uid="{00000000-0005-0000-0000-00008B040000}"/>
    <cellStyle name="Milliers 2 4 3 11" xfId="4638" xr:uid="{00000000-0005-0000-0000-00008C040000}"/>
    <cellStyle name="Milliers 2 4 3 2" xfId="141" xr:uid="{00000000-0005-0000-0000-00008D040000}"/>
    <cellStyle name="Milliers 2 4 3 2 2" xfId="349" xr:uid="{00000000-0005-0000-0000-00008E040000}"/>
    <cellStyle name="Milliers 2 4 3 2 2 2" xfId="854" xr:uid="{00000000-0005-0000-0000-00008F040000}"/>
    <cellStyle name="Milliers 2 4 3 2 2 2 2" xfId="2706" xr:uid="{00000000-0005-0000-0000-000090040000}"/>
    <cellStyle name="Milliers 2 4 3 2 2 2 2 2" xfId="3339" xr:uid="{00000000-0005-0000-0000-000091040000}"/>
    <cellStyle name="Milliers 2 4 3 2 2 2 2 3" xfId="4642" xr:uid="{00000000-0005-0000-0000-000092040000}"/>
    <cellStyle name="Milliers 2 4 3 2 2 2 3" xfId="1732" xr:uid="{00000000-0005-0000-0000-000093040000}"/>
    <cellStyle name="Milliers 2 4 3 2 2 2 4" xfId="3338" xr:uid="{00000000-0005-0000-0000-000094040000}"/>
    <cellStyle name="Milliers 2 4 3 2 2 2 5" xfId="4641" xr:uid="{00000000-0005-0000-0000-000095040000}"/>
    <cellStyle name="Milliers 2 4 3 2 2 3" xfId="2208" xr:uid="{00000000-0005-0000-0000-000096040000}"/>
    <cellStyle name="Milliers 2 4 3 2 2 3 2" xfId="3340" xr:uid="{00000000-0005-0000-0000-000097040000}"/>
    <cellStyle name="Milliers 2 4 3 2 2 3 3" xfId="4643" xr:uid="{00000000-0005-0000-0000-000098040000}"/>
    <cellStyle name="Milliers 2 4 3 2 2 4" xfId="1188" xr:uid="{00000000-0005-0000-0000-000099040000}"/>
    <cellStyle name="Milliers 2 4 3 2 2 5" xfId="3051" xr:uid="{00000000-0005-0000-0000-00009A040000}"/>
    <cellStyle name="Milliers 2 4 3 2 2 6" xfId="3337" xr:uid="{00000000-0005-0000-0000-00009B040000}"/>
    <cellStyle name="Milliers 2 4 3 2 2 7" xfId="4640" xr:uid="{00000000-0005-0000-0000-00009C040000}"/>
    <cellStyle name="Milliers 2 4 3 2 3" xfId="520" xr:uid="{00000000-0005-0000-0000-00009D040000}"/>
    <cellStyle name="Milliers 2 4 3 2 3 2" xfId="2378" xr:uid="{00000000-0005-0000-0000-00009E040000}"/>
    <cellStyle name="Milliers 2 4 3 2 3 2 2" xfId="3342" xr:uid="{00000000-0005-0000-0000-00009F040000}"/>
    <cellStyle name="Milliers 2 4 3 2 3 2 3" xfId="4645" xr:uid="{00000000-0005-0000-0000-0000A0040000}"/>
    <cellStyle name="Milliers 2 4 3 2 3 3" xfId="1554" xr:uid="{00000000-0005-0000-0000-0000A1040000}"/>
    <cellStyle name="Milliers 2 4 3 2 3 4" xfId="3341" xr:uid="{00000000-0005-0000-0000-0000A2040000}"/>
    <cellStyle name="Milliers 2 4 3 2 3 5" xfId="4644" xr:uid="{00000000-0005-0000-0000-0000A3040000}"/>
    <cellStyle name="Milliers 2 4 3 2 4" xfId="692" xr:uid="{00000000-0005-0000-0000-0000A4040000}"/>
    <cellStyle name="Milliers 2 4 3 2 4 2" xfId="2547" xr:uid="{00000000-0005-0000-0000-0000A5040000}"/>
    <cellStyle name="Milliers 2 4 3 2 4 3" xfId="3343" xr:uid="{00000000-0005-0000-0000-0000A6040000}"/>
    <cellStyle name="Milliers 2 4 3 2 4 4" xfId="4646" xr:uid="{00000000-0005-0000-0000-0000A7040000}"/>
    <cellStyle name="Milliers 2 4 3 2 5" xfId="2049" xr:uid="{00000000-0005-0000-0000-0000A8040000}"/>
    <cellStyle name="Milliers 2 4 3 2 6" xfId="1024" xr:uid="{00000000-0005-0000-0000-0000A9040000}"/>
    <cellStyle name="Milliers 2 4 3 2 7" xfId="2894" xr:uid="{00000000-0005-0000-0000-0000AA040000}"/>
    <cellStyle name="Milliers 2 4 3 2 8" xfId="3336" xr:uid="{00000000-0005-0000-0000-0000AB040000}"/>
    <cellStyle name="Milliers 2 4 3 2 9" xfId="4639" xr:uid="{00000000-0005-0000-0000-0000AC040000}"/>
    <cellStyle name="Milliers 2 4 3 3" xfId="285" xr:uid="{00000000-0005-0000-0000-0000AD040000}"/>
    <cellStyle name="Milliers 2 4 3 3 2" xfId="790" xr:uid="{00000000-0005-0000-0000-0000AE040000}"/>
    <cellStyle name="Milliers 2 4 3 3 2 2" xfId="2642" xr:uid="{00000000-0005-0000-0000-0000AF040000}"/>
    <cellStyle name="Milliers 2 4 3 3 2 2 2" xfId="3346" xr:uid="{00000000-0005-0000-0000-0000B0040000}"/>
    <cellStyle name="Milliers 2 4 3 3 2 2 3" xfId="4649" xr:uid="{00000000-0005-0000-0000-0000B1040000}"/>
    <cellStyle name="Milliers 2 4 3 3 2 3" xfId="1668" xr:uid="{00000000-0005-0000-0000-0000B2040000}"/>
    <cellStyle name="Milliers 2 4 3 3 2 4" xfId="3345" xr:uid="{00000000-0005-0000-0000-0000B3040000}"/>
    <cellStyle name="Milliers 2 4 3 3 2 5" xfId="4648" xr:uid="{00000000-0005-0000-0000-0000B4040000}"/>
    <cellStyle name="Milliers 2 4 3 3 3" xfId="2144" xr:uid="{00000000-0005-0000-0000-0000B5040000}"/>
    <cellStyle name="Milliers 2 4 3 3 3 2" xfId="3347" xr:uid="{00000000-0005-0000-0000-0000B6040000}"/>
    <cellStyle name="Milliers 2 4 3 3 3 3" xfId="4650" xr:uid="{00000000-0005-0000-0000-0000B7040000}"/>
    <cellStyle name="Milliers 2 4 3 3 4" xfId="1124" xr:uid="{00000000-0005-0000-0000-0000B8040000}"/>
    <cellStyle name="Milliers 2 4 3 3 5" xfId="2987" xr:uid="{00000000-0005-0000-0000-0000B9040000}"/>
    <cellStyle name="Milliers 2 4 3 3 6" xfId="3344" xr:uid="{00000000-0005-0000-0000-0000BA040000}"/>
    <cellStyle name="Milliers 2 4 3 3 7" xfId="4647" xr:uid="{00000000-0005-0000-0000-0000BB040000}"/>
    <cellStyle name="Milliers 2 4 3 4" xfId="456" xr:uid="{00000000-0005-0000-0000-0000BC040000}"/>
    <cellStyle name="Milliers 2 4 3 4 2" xfId="2314" xr:uid="{00000000-0005-0000-0000-0000BD040000}"/>
    <cellStyle name="Milliers 2 4 3 4 2 2" xfId="3349" xr:uid="{00000000-0005-0000-0000-0000BE040000}"/>
    <cellStyle name="Milliers 2 4 3 4 2 3" xfId="4652" xr:uid="{00000000-0005-0000-0000-0000BF040000}"/>
    <cellStyle name="Milliers 2 4 3 4 3" xfId="1490" xr:uid="{00000000-0005-0000-0000-0000C0040000}"/>
    <cellStyle name="Milliers 2 4 3 4 4" xfId="3348" xr:uid="{00000000-0005-0000-0000-0000C1040000}"/>
    <cellStyle name="Milliers 2 4 3 4 5" xfId="4651" xr:uid="{00000000-0005-0000-0000-0000C2040000}"/>
    <cellStyle name="Milliers 2 4 3 5" xfId="628" xr:uid="{00000000-0005-0000-0000-0000C3040000}"/>
    <cellStyle name="Milliers 2 4 3 5 2" xfId="2483" xr:uid="{00000000-0005-0000-0000-0000C4040000}"/>
    <cellStyle name="Milliers 2 4 3 5 3" xfId="3350" xr:uid="{00000000-0005-0000-0000-0000C5040000}"/>
    <cellStyle name="Milliers 2 4 3 5 4" xfId="4653" xr:uid="{00000000-0005-0000-0000-0000C6040000}"/>
    <cellStyle name="Milliers 2 4 3 6" xfId="1985" xr:uid="{00000000-0005-0000-0000-0000C7040000}"/>
    <cellStyle name="Milliers 2 4 3 7" xfId="960" xr:uid="{00000000-0005-0000-0000-0000C8040000}"/>
    <cellStyle name="Milliers 2 4 3 8" xfId="2830" xr:uid="{00000000-0005-0000-0000-0000C9040000}"/>
    <cellStyle name="Milliers 2 4 3 9" xfId="3130" xr:uid="{00000000-0005-0000-0000-0000CA040000}"/>
    <cellStyle name="Milliers 2 4 4" xfId="90" xr:uid="{00000000-0005-0000-0000-0000CB040000}"/>
    <cellStyle name="Milliers 2 4 4 10" xfId="3351" xr:uid="{00000000-0005-0000-0000-0000CC040000}"/>
    <cellStyle name="Milliers 2 4 4 11" xfId="4654" xr:uid="{00000000-0005-0000-0000-0000CD040000}"/>
    <cellStyle name="Milliers 2 4 4 2" xfId="154" xr:uid="{00000000-0005-0000-0000-0000CE040000}"/>
    <cellStyle name="Milliers 2 4 4 2 2" xfId="362" xr:uid="{00000000-0005-0000-0000-0000CF040000}"/>
    <cellStyle name="Milliers 2 4 4 2 2 2" xfId="867" xr:uid="{00000000-0005-0000-0000-0000D0040000}"/>
    <cellStyle name="Milliers 2 4 4 2 2 2 2" xfId="2719" xr:uid="{00000000-0005-0000-0000-0000D1040000}"/>
    <cellStyle name="Milliers 2 4 4 2 2 2 2 2" xfId="3355" xr:uid="{00000000-0005-0000-0000-0000D2040000}"/>
    <cellStyle name="Milliers 2 4 4 2 2 2 2 3" xfId="4658" xr:uid="{00000000-0005-0000-0000-0000D3040000}"/>
    <cellStyle name="Milliers 2 4 4 2 2 2 3" xfId="1745" xr:uid="{00000000-0005-0000-0000-0000D4040000}"/>
    <cellStyle name="Milliers 2 4 4 2 2 2 4" xfId="3354" xr:uid="{00000000-0005-0000-0000-0000D5040000}"/>
    <cellStyle name="Milliers 2 4 4 2 2 2 5" xfId="4657" xr:uid="{00000000-0005-0000-0000-0000D6040000}"/>
    <cellStyle name="Milliers 2 4 4 2 2 3" xfId="2221" xr:uid="{00000000-0005-0000-0000-0000D7040000}"/>
    <cellStyle name="Milliers 2 4 4 2 2 3 2" xfId="3356" xr:uid="{00000000-0005-0000-0000-0000D8040000}"/>
    <cellStyle name="Milliers 2 4 4 2 2 3 3" xfId="4659" xr:uid="{00000000-0005-0000-0000-0000D9040000}"/>
    <cellStyle name="Milliers 2 4 4 2 2 4" xfId="1201" xr:uid="{00000000-0005-0000-0000-0000DA040000}"/>
    <cellStyle name="Milliers 2 4 4 2 2 5" xfId="3064" xr:uid="{00000000-0005-0000-0000-0000DB040000}"/>
    <cellStyle name="Milliers 2 4 4 2 2 6" xfId="3353" xr:uid="{00000000-0005-0000-0000-0000DC040000}"/>
    <cellStyle name="Milliers 2 4 4 2 2 7" xfId="4656" xr:uid="{00000000-0005-0000-0000-0000DD040000}"/>
    <cellStyle name="Milliers 2 4 4 2 3" xfId="533" xr:uid="{00000000-0005-0000-0000-0000DE040000}"/>
    <cellStyle name="Milliers 2 4 4 2 3 2" xfId="2391" xr:uid="{00000000-0005-0000-0000-0000DF040000}"/>
    <cellStyle name="Milliers 2 4 4 2 3 2 2" xfId="3358" xr:uid="{00000000-0005-0000-0000-0000E0040000}"/>
    <cellStyle name="Milliers 2 4 4 2 3 2 3" xfId="4661" xr:uid="{00000000-0005-0000-0000-0000E1040000}"/>
    <cellStyle name="Milliers 2 4 4 2 3 3" xfId="1567" xr:uid="{00000000-0005-0000-0000-0000E2040000}"/>
    <cellStyle name="Milliers 2 4 4 2 3 4" xfId="3357" xr:uid="{00000000-0005-0000-0000-0000E3040000}"/>
    <cellStyle name="Milliers 2 4 4 2 3 5" xfId="4660" xr:uid="{00000000-0005-0000-0000-0000E4040000}"/>
    <cellStyle name="Milliers 2 4 4 2 4" xfId="705" xr:uid="{00000000-0005-0000-0000-0000E5040000}"/>
    <cellStyle name="Milliers 2 4 4 2 4 2" xfId="2560" xr:uid="{00000000-0005-0000-0000-0000E6040000}"/>
    <cellStyle name="Milliers 2 4 4 2 4 3" xfId="3359" xr:uid="{00000000-0005-0000-0000-0000E7040000}"/>
    <cellStyle name="Milliers 2 4 4 2 4 4" xfId="4662" xr:uid="{00000000-0005-0000-0000-0000E8040000}"/>
    <cellStyle name="Milliers 2 4 4 2 5" xfId="2062" xr:uid="{00000000-0005-0000-0000-0000E9040000}"/>
    <cellStyle name="Milliers 2 4 4 2 6" xfId="1037" xr:uid="{00000000-0005-0000-0000-0000EA040000}"/>
    <cellStyle name="Milliers 2 4 4 2 7" xfId="2907" xr:uid="{00000000-0005-0000-0000-0000EB040000}"/>
    <cellStyle name="Milliers 2 4 4 2 8" xfId="3352" xr:uid="{00000000-0005-0000-0000-0000EC040000}"/>
    <cellStyle name="Milliers 2 4 4 2 9" xfId="4655" xr:uid="{00000000-0005-0000-0000-0000ED040000}"/>
    <cellStyle name="Milliers 2 4 4 3" xfId="298" xr:uid="{00000000-0005-0000-0000-0000EE040000}"/>
    <cellStyle name="Milliers 2 4 4 3 2" xfId="803" xr:uid="{00000000-0005-0000-0000-0000EF040000}"/>
    <cellStyle name="Milliers 2 4 4 3 2 2" xfId="2655" xr:uid="{00000000-0005-0000-0000-0000F0040000}"/>
    <cellStyle name="Milliers 2 4 4 3 2 2 2" xfId="3362" xr:uid="{00000000-0005-0000-0000-0000F1040000}"/>
    <cellStyle name="Milliers 2 4 4 3 2 2 3" xfId="4665" xr:uid="{00000000-0005-0000-0000-0000F2040000}"/>
    <cellStyle name="Milliers 2 4 4 3 2 3" xfId="1681" xr:uid="{00000000-0005-0000-0000-0000F3040000}"/>
    <cellStyle name="Milliers 2 4 4 3 2 4" xfId="3361" xr:uid="{00000000-0005-0000-0000-0000F4040000}"/>
    <cellStyle name="Milliers 2 4 4 3 2 5" xfId="4664" xr:uid="{00000000-0005-0000-0000-0000F5040000}"/>
    <cellStyle name="Milliers 2 4 4 3 3" xfId="2157" xr:uid="{00000000-0005-0000-0000-0000F6040000}"/>
    <cellStyle name="Milliers 2 4 4 3 3 2" xfId="3363" xr:uid="{00000000-0005-0000-0000-0000F7040000}"/>
    <cellStyle name="Milliers 2 4 4 3 3 3" xfId="4666" xr:uid="{00000000-0005-0000-0000-0000F8040000}"/>
    <cellStyle name="Milliers 2 4 4 3 4" xfId="1137" xr:uid="{00000000-0005-0000-0000-0000F9040000}"/>
    <cellStyle name="Milliers 2 4 4 3 5" xfId="3000" xr:uid="{00000000-0005-0000-0000-0000FA040000}"/>
    <cellStyle name="Milliers 2 4 4 3 6" xfId="3360" xr:uid="{00000000-0005-0000-0000-0000FB040000}"/>
    <cellStyle name="Milliers 2 4 4 3 7" xfId="4663" xr:uid="{00000000-0005-0000-0000-0000FC040000}"/>
    <cellStyle name="Milliers 2 4 4 4" xfId="469" xr:uid="{00000000-0005-0000-0000-0000FD040000}"/>
    <cellStyle name="Milliers 2 4 4 4 2" xfId="2327" xr:uid="{00000000-0005-0000-0000-0000FE040000}"/>
    <cellStyle name="Milliers 2 4 4 4 2 2" xfId="3365" xr:uid="{00000000-0005-0000-0000-0000FF040000}"/>
    <cellStyle name="Milliers 2 4 4 4 2 3" xfId="4668" xr:uid="{00000000-0005-0000-0000-000000050000}"/>
    <cellStyle name="Milliers 2 4 4 4 3" xfId="1503" xr:uid="{00000000-0005-0000-0000-000001050000}"/>
    <cellStyle name="Milliers 2 4 4 4 4" xfId="3364" xr:uid="{00000000-0005-0000-0000-000002050000}"/>
    <cellStyle name="Milliers 2 4 4 4 5" xfId="4667" xr:uid="{00000000-0005-0000-0000-000003050000}"/>
    <cellStyle name="Milliers 2 4 4 5" xfId="641" xr:uid="{00000000-0005-0000-0000-000004050000}"/>
    <cellStyle name="Milliers 2 4 4 5 2" xfId="2496" xr:uid="{00000000-0005-0000-0000-000005050000}"/>
    <cellStyle name="Milliers 2 4 4 5 3" xfId="3366" xr:uid="{00000000-0005-0000-0000-000006050000}"/>
    <cellStyle name="Milliers 2 4 4 5 4" xfId="4669" xr:uid="{00000000-0005-0000-0000-000007050000}"/>
    <cellStyle name="Milliers 2 4 4 6" xfId="1998" xr:uid="{00000000-0005-0000-0000-000008050000}"/>
    <cellStyle name="Milliers 2 4 4 7" xfId="973" xr:uid="{00000000-0005-0000-0000-000009050000}"/>
    <cellStyle name="Milliers 2 4 4 8" xfId="2843" xr:uid="{00000000-0005-0000-0000-00000A050000}"/>
    <cellStyle name="Milliers 2 4 4 9" xfId="3143" xr:uid="{00000000-0005-0000-0000-00000B050000}"/>
    <cellStyle name="Milliers 2 4 5" xfId="107" xr:uid="{00000000-0005-0000-0000-00000C050000}"/>
    <cellStyle name="Milliers 2 4 5 2" xfId="315" xr:uid="{00000000-0005-0000-0000-00000D050000}"/>
    <cellStyle name="Milliers 2 4 5 2 2" xfId="820" xr:uid="{00000000-0005-0000-0000-00000E050000}"/>
    <cellStyle name="Milliers 2 4 5 2 2 2" xfId="2672" xr:uid="{00000000-0005-0000-0000-00000F050000}"/>
    <cellStyle name="Milliers 2 4 5 2 2 2 2" xfId="3370" xr:uid="{00000000-0005-0000-0000-000010050000}"/>
    <cellStyle name="Milliers 2 4 5 2 2 2 3" xfId="4673" xr:uid="{00000000-0005-0000-0000-000011050000}"/>
    <cellStyle name="Milliers 2 4 5 2 2 3" xfId="1698" xr:uid="{00000000-0005-0000-0000-000012050000}"/>
    <cellStyle name="Milliers 2 4 5 2 2 4" xfId="3369" xr:uid="{00000000-0005-0000-0000-000013050000}"/>
    <cellStyle name="Milliers 2 4 5 2 2 5" xfId="4672" xr:uid="{00000000-0005-0000-0000-000014050000}"/>
    <cellStyle name="Milliers 2 4 5 2 3" xfId="2174" xr:uid="{00000000-0005-0000-0000-000015050000}"/>
    <cellStyle name="Milliers 2 4 5 2 3 2" xfId="3371" xr:uid="{00000000-0005-0000-0000-000016050000}"/>
    <cellStyle name="Milliers 2 4 5 2 3 3" xfId="4674" xr:uid="{00000000-0005-0000-0000-000017050000}"/>
    <cellStyle name="Milliers 2 4 5 2 4" xfId="1154" xr:uid="{00000000-0005-0000-0000-000018050000}"/>
    <cellStyle name="Milliers 2 4 5 2 5" xfId="3017" xr:uid="{00000000-0005-0000-0000-000019050000}"/>
    <cellStyle name="Milliers 2 4 5 2 6" xfId="3368" xr:uid="{00000000-0005-0000-0000-00001A050000}"/>
    <cellStyle name="Milliers 2 4 5 2 7" xfId="4671" xr:uid="{00000000-0005-0000-0000-00001B050000}"/>
    <cellStyle name="Milliers 2 4 5 3" xfId="486" xr:uid="{00000000-0005-0000-0000-00001C050000}"/>
    <cellStyle name="Milliers 2 4 5 3 2" xfId="2344" xr:uid="{00000000-0005-0000-0000-00001D050000}"/>
    <cellStyle name="Milliers 2 4 5 3 2 2" xfId="3373" xr:uid="{00000000-0005-0000-0000-00001E050000}"/>
    <cellStyle name="Milliers 2 4 5 3 2 3" xfId="4676" xr:uid="{00000000-0005-0000-0000-00001F050000}"/>
    <cellStyle name="Milliers 2 4 5 3 3" xfId="1520" xr:uid="{00000000-0005-0000-0000-000020050000}"/>
    <cellStyle name="Milliers 2 4 5 3 4" xfId="3372" xr:uid="{00000000-0005-0000-0000-000021050000}"/>
    <cellStyle name="Milliers 2 4 5 3 5" xfId="4675" xr:uid="{00000000-0005-0000-0000-000022050000}"/>
    <cellStyle name="Milliers 2 4 5 4" xfId="658" xr:uid="{00000000-0005-0000-0000-000023050000}"/>
    <cellStyle name="Milliers 2 4 5 4 2" xfId="2513" xr:uid="{00000000-0005-0000-0000-000024050000}"/>
    <cellStyle name="Milliers 2 4 5 4 3" xfId="3374" xr:uid="{00000000-0005-0000-0000-000025050000}"/>
    <cellStyle name="Milliers 2 4 5 4 4" xfId="4677" xr:uid="{00000000-0005-0000-0000-000026050000}"/>
    <cellStyle name="Milliers 2 4 5 5" xfId="2015" xr:uid="{00000000-0005-0000-0000-000027050000}"/>
    <cellStyle name="Milliers 2 4 5 6" xfId="990" xr:uid="{00000000-0005-0000-0000-000028050000}"/>
    <cellStyle name="Milliers 2 4 5 7" xfId="2860" xr:uid="{00000000-0005-0000-0000-000029050000}"/>
    <cellStyle name="Milliers 2 4 5 8" xfId="3367" xr:uid="{00000000-0005-0000-0000-00002A050000}"/>
    <cellStyle name="Milliers 2 4 5 9" xfId="4670" xr:uid="{00000000-0005-0000-0000-00002B050000}"/>
    <cellStyle name="Milliers 2 4 6" xfId="161" xr:uid="{00000000-0005-0000-0000-00002C050000}"/>
    <cellStyle name="Milliers 2 4 6 2" xfId="369" xr:uid="{00000000-0005-0000-0000-00002D050000}"/>
    <cellStyle name="Milliers 2 4 6 2 2" xfId="873" xr:uid="{00000000-0005-0000-0000-00002E050000}"/>
    <cellStyle name="Milliers 2 4 6 2 2 2" xfId="2725" xr:uid="{00000000-0005-0000-0000-00002F050000}"/>
    <cellStyle name="Milliers 2 4 6 2 2 2 2" xfId="3378" xr:uid="{00000000-0005-0000-0000-000030050000}"/>
    <cellStyle name="Milliers 2 4 6 2 2 2 3" xfId="4681" xr:uid="{00000000-0005-0000-0000-000031050000}"/>
    <cellStyle name="Milliers 2 4 6 2 2 3" xfId="1751" xr:uid="{00000000-0005-0000-0000-000032050000}"/>
    <cellStyle name="Milliers 2 4 6 2 2 4" xfId="3377" xr:uid="{00000000-0005-0000-0000-000033050000}"/>
    <cellStyle name="Milliers 2 4 6 2 2 5" xfId="4680" xr:uid="{00000000-0005-0000-0000-000034050000}"/>
    <cellStyle name="Milliers 2 4 6 2 3" xfId="2227" xr:uid="{00000000-0005-0000-0000-000035050000}"/>
    <cellStyle name="Milliers 2 4 6 2 3 2" xfId="3379" xr:uid="{00000000-0005-0000-0000-000036050000}"/>
    <cellStyle name="Milliers 2 4 6 2 3 3" xfId="4682" xr:uid="{00000000-0005-0000-0000-000037050000}"/>
    <cellStyle name="Milliers 2 4 6 2 4" xfId="1207" xr:uid="{00000000-0005-0000-0000-000038050000}"/>
    <cellStyle name="Milliers 2 4 6 2 5" xfId="3070" xr:uid="{00000000-0005-0000-0000-000039050000}"/>
    <cellStyle name="Milliers 2 4 6 2 6" xfId="3376" xr:uid="{00000000-0005-0000-0000-00003A050000}"/>
    <cellStyle name="Milliers 2 4 6 2 7" xfId="4679" xr:uid="{00000000-0005-0000-0000-00003B050000}"/>
    <cellStyle name="Milliers 2 4 6 3" xfId="539" xr:uid="{00000000-0005-0000-0000-00003C050000}"/>
    <cellStyle name="Milliers 2 4 6 3 2" xfId="2397" xr:uid="{00000000-0005-0000-0000-00003D050000}"/>
    <cellStyle name="Milliers 2 4 6 3 2 2" xfId="3381" xr:uid="{00000000-0005-0000-0000-00003E050000}"/>
    <cellStyle name="Milliers 2 4 6 3 2 3" xfId="4684" xr:uid="{00000000-0005-0000-0000-00003F050000}"/>
    <cellStyle name="Milliers 2 4 6 3 3" xfId="1573" xr:uid="{00000000-0005-0000-0000-000040050000}"/>
    <cellStyle name="Milliers 2 4 6 3 4" xfId="3380" xr:uid="{00000000-0005-0000-0000-000041050000}"/>
    <cellStyle name="Milliers 2 4 6 3 5" xfId="4683" xr:uid="{00000000-0005-0000-0000-000042050000}"/>
    <cellStyle name="Milliers 2 4 6 4" xfId="711" xr:uid="{00000000-0005-0000-0000-000043050000}"/>
    <cellStyle name="Milliers 2 4 6 4 2" xfId="2566" xr:uid="{00000000-0005-0000-0000-000044050000}"/>
    <cellStyle name="Milliers 2 4 6 4 3" xfId="3382" xr:uid="{00000000-0005-0000-0000-000045050000}"/>
    <cellStyle name="Milliers 2 4 6 4 4" xfId="4685" xr:uid="{00000000-0005-0000-0000-000046050000}"/>
    <cellStyle name="Milliers 2 4 6 5" xfId="2068" xr:uid="{00000000-0005-0000-0000-000047050000}"/>
    <cellStyle name="Milliers 2 4 6 6" xfId="1043" xr:uid="{00000000-0005-0000-0000-000048050000}"/>
    <cellStyle name="Milliers 2 4 6 7" xfId="2913" xr:uid="{00000000-0005-0000-0000-000049050000}"/>
    <cellStyle name="Milliers 2 4 6 8" xfId="3375" xr:uid="{00000000-0005-0000-0000-00004A050000}"/>
    <cellStyle name="Milliers 2 4 6 9" xfId="4678" xr:uid="{00000000-0005-0000-0000-00004B050000}"/>
    <cellStyle name="Milliers 2 4 7" xfId="251" xr:uid="{00000000-0005-0000-0000-00004C050000}"/>
    <cellStyle name="Milliers 2 4 7 2" xfId="756" xr:uid="{00000000-0005-0000-0000-00004D050000}"/>
    <cellStyle name="Milliers 2 4 7 2 2" xfId="2608" xr:uid="{00000000-0005-0000-0000-00004E050000}"/>
    <cellStyle name="Milliers 2 4 7 2 2 2" xfId="3385" xr:uid="{00000000-0005-0000-0000-00004F050000}"/>
    <cellStyle name="Milliers 2 4 7 2 2 3" xfId="4688" xr:uid="{00000000-0005-0000-0000-000050050000}"/>
    <cellStyle name="Milliers 2 4 7 2 3" xfId="1634" xr:uid="{00000000-0005-0000-0000-000051050000}"/>
    <cellStyle name="Milliers 2 4 7 2 4" xfId="3384" xr:uid="{00000000-0005-0000-0000-000052050000}"/>
    <cellStyle name="Milliers 2 4 7 2 5" xfId="4687" xr:uid="{00000000-0005-0000-0000-000053050000}"/>
    <cellStyle name="Milliers 2 4 7 3" xfId="2110" xr:uid="{00000000-0005-0000-0000-000054050000}"/>
    <cellStyle name="Milliers 2 4 7 3 2" xfId="3386" xr:uid="{00000000-0005-0000-0000-000055050000}"/>
    <cellStyle name="Milliers 2 4 7 3 3" xfId="4689" xr:uid="{00000000-0005-0000-0000-000056050000}"/>
    <cellStyle name="Milliers 2 4 7 4" xfId="1090" xr:uid="{00000000-0005-0000-0000-000057050000}"/>
    <cellStyle name="Milliers 2 4 7 5" xfId="2953" xr:uid="{00000000-0005-0000-0000-000058050000}"/>
    <cellStyle name="Milliers 2 4 7 6" xfId="3383" xr:uid="{00000000-0005-0000-0000-000059050000}"/>
    <cellStyle name="Milliers 2 4 7 7" xfId="4686" xr:uid="{00000000-0005-0000-0000-00005A050000}"/>
    <cellStyle name="Milliers 2 4 8" xfId="381" xr:uid="{00000000-0005-0000-0000-00005B050000}"/>
    <cellStyle name="Milliers 2 4 8 2" xfId="1763" xr:uid="{00000000-0005-0000-0000-00005C050000}"/>
    <cellStyle name="Milliers 2 4 8 2 2" xfId="3388" xr:uid="{00000000-0005-0000-0000-00005D050000}"/>
    <cellStyle name="Milliers 2 4 8 2 3" xfId="4691" xr:uid="{00000000-0005-0000-0000-00005E050000}"/>
    <cellStyle name="Milliers 2 4 8 3" xfId="2239" xr:uid="{00000000-0005-0000-0000-00005F050000}"/>
    <cellStyle name="Milliers 2 4 8 4" xfId="1219" xr:uid="{00000000-0005-0000-0000-000060050000}"/>
    <cellStyle name="Milliers 2 4 8 5" xfId="3387" xr:uid="{00000000-0005-0000-0000-000061050000}"/>
    <cellStyle name="Milliers 2 4 8 6" xfId="4690" xr:uid="{00000000-0005-0000-0000-000062050000}"/>
    <cellStyle name="Milliers 2 4 9" xfId="422" xr:uid="{00000000-0005-0000-0000-000063050000}"/>
    <cellStyle name="Milliers 2 4 9 2" xfId="2280" xr:uid="{00000000-0005-0000-0000-000064050000}"/>
    <cellStyle name="Milliers 2 4 9 3" xfId="1456" xr:uid="{00000000-0005-0000-0000-000065050000}"/>
    <cellStyle name="Milliers 2 4 9 4" xfId="3389" xr:uid="{00000000-0005-0000-0000-000066050000}"/>
    <cellStyle name="Milliers 2 4 9 5" xfId="4692" xr:uid="{00000000-0005-0000-0000-000067050000}"/>
    <cellStyle name="Milliers 2 5" xfId="44" xr:uid="{00000000-0005-0000-0000-000068050000}"/>
    <cellStyle name="Milliers 2 5 10" xfId="930" xr:uid="{00000000-0005-0000-0000-000069050000}"/>
    <cellStyle name="Milliers 2 5 11" xfId="2800" xr:uid="{00000000-0005-0000-0000-00006A050000}"/>
    <cellStyle name="Milliers 2 5 12" xfId="3100" xr:uid="{00000000-0005-0000-0000-00006B050000}"/>
    <cellStyle name="Milliers 2 5 13" xfId="3390" xr:uid="{00000000-0005-0000-0000-00006C050000}"/>
    <cellStyle name="Milliers 2 5 14" xfId="4693" xr:uid="{00000000-0005-0000-0000-00006D050000}"/>
    <cellStyle name="Milliers 2 5 2" xfId="111" xr:uid="{00000000-0005-0000-0000-00006E050000}"/>
    <cellStyle name="Milliers 2 5 2 2" xfId="319" xr:uid="{00000000-0005-0000-0000-00006F050000}"/>
    <cellStyle name="Milliers 2 5 2 2 2" xfId="824" xr:uid="{00000000-0005-0000-0000-000070050000}"/>
    <cellStyle name="Milliers 2 5 2 2 2 2" xfId="2676" xr:uid="{00000000-0005-0000-0000-000071050000}"/>
    <cellStyle name="Milliers 2 5 2 2 2 2 2" xfId="3394" xr:uid="{00000000-0005-0000-0000-000072050000}"/>
    <cellStyle name="Milliers 2 5 2 2 2 2 3" xfId="4697" xr:uid="{00000000-0005-0000-0000-000073050000}"/>
    <cellStyle name="Milliers 2 5 2 2 2 3" xfId="1702" xr:uid="{00000000-0005-0000-0000-000074050000}"/>
    <cellStyle name="Milliers 2 5 2 2 2 4" xfId="3393" xr:uid="{00000000-0005-0000-0000-000075050000}"/>
    <cellStyle name="Milliers 2 5 2 2 2 5" xfId="4696" xr:uid="{00000000-0005-0000-0000-000076050000}"/>
    <cellStyle name="Milliers 2 5 2 2 3" xfId="2178" xr:uid="{00000000-0005-0000-0000-000077050000}"/>
    <cellStyle name="Milliers 2 5 2 2 3 2" xfId="3395" xr:uid="{00000000-0005-0000-0000-000078050000}"/>
    <cellStyle name="Milliers 2 5 2 2 3 3" xfId="4698" xr:uid="{00000000-0005-0000-0000-000079050000}"/>
    <cellStyle name="Milliers 2 5 2 2 4" xfId="1158" xr:uid="{00000000-0005-0000-0000-00007A050000}"/>
    <cellStyle name="Milliers 2 5 2 2 5" xfId="3021" xr:uid="{00000000-0005-0000-0000-00007B050000}"/>
    <cellStyle name="Milliers 2 5 2 2 6" xfId="3392" xr:uid="{00000000-0005-0000-0000-00007C050000}"/>
    <cellStyle name="Milliers 2 5 2 2 7" xfId="4695" xr:uid="{00000000-0005-0000-0000-00007D050000}"/>
    <cellStyle name="Milliers 2 5 2 3" xfId="490" xr:uid="{00000000-0005-0000-0000-00007E050000}"/>
    <cellStyle name="Milliers 2 5 2 3 2" xfId="2348" xr:uid="{00000000-0005-0000-0000-00007F050000}"/>
    <cellStyle name="Milliers 2 5 2 3 2 2" xfId="3397" xr:uid="{00000000-0005-0000-0000-000080050000}"/>
    <cellStyle name="Milliers 2 5 2 3 2 3" xfId="4700" xr:uid="{00000000-0005-0000-0000-000081050000}"/>
    <cellStyle name="Milliers 2 5 2 3 3" xfId="1524" xr:uid="{00000000-0005-0000-0000-000082050000}"/>
    <cellStyle name="Milliers 2 5 2 3 4" xfId="3396" xr:uid="{00000000-0005-0000-0000-000083050000}"/>
    <cellStyle name="Milliers 2 5 2 3 5" xfId="4699" xr:uid="{00000000-0005-0000-0000-000084050000}"/>
    <cellStyle name="Milliers 2 5 2 4" xfId="662" xr:uid="{00000000-0005-0000-0000-000085050000}"/>
    <cellStyle name="Milliers 2 5 2 4 2" xfId="2517" xr:uid="{00000000-0005-0000-0000-000086050000}"/>
    <cellStyle name="Milliers 2 5 2 4 3" xfId="3398" xr:uid="{00000000-0005-0000-0000-000087050000}"/>
    <cellStyle name="Milliers 2 5 2 4 4" xfId="4701" xr:uid="{00000000-0005-0000-0000-000088050000}"/>
    <cellStyle name="Milliers 2 5 2 5" xfId="2019" xr:uid="{00000000-0005-0000-0000-000089050000}"/>
    <cellStyle name="Milliers 2 5 2 6" xfId="994" xr:uid="{00000000-0005-0000-0000-00008A050000}"/>
    <cellStyle name="Milliers 2 5 2 7" xfId="2864" xr:uid="{00000000-0005-0000-0000-00008B050000}"/>
    <cellStyle name="Milliers 2 5 2 8" xfId="3391" xr:uid="{00000000-0005-0000-0000-00008C050000}"/>
    <cellStyle name="Milliers 2 5 2 9" xfId="4694" xr:uid="{00000000-0005-0000-0000-00008D050000}"/>
    <cellStyle name="Milliers 2 5 3" xfId="162" xr:uid="{00000000-0005-0000-0000-00008E050000}"/>
    <cellStyle name="Milliers 2 5 3 2" xfId="370" xr:uid="{00000000-0005-0000-0000-00008F050000}"/>
    <cellStyle name="Milliers 2 5 3 2 2" xfId="874" xr:uid="{00000000-0005-0000-0000-000090050000}"/>
    <cellStyle name="Milliers 2 5 3 2 2 2" xfId="2726" xr:uid="{00000000-0005-0000-0000-000091050000}"/>
    <cellStyle name="Milliers 2 5 3 2 2 2 2" xfId="3402" xr:uid="{00000000-0005-0000-0000-000092050000}"/>
    <cellStyle name="Milliers 2 5 3 2 2 2 3" xfId="4705" xr:uid="{00000000-0005-0000-0000-000093050000}"/>
    <cellStyle name="Milliers 2 5 3 2 2 3" xfId="1752" xr:uid="{00000000-0005-0000-0000-000094050000}"/>
    <cellStyle name="Milliers 2 5 3 2 2 4" xfId="3401" xr:uid="{00000000-0005-0000-0000-000095050000}"/>
    <cellStyle name="Milliers 2 5 3 2 2 5" xfId="4704" xr:uid="{00000000-0005-0000-0000-000096050000}"/>
    <cellStyle name="Milliers 2 5 3 2 3" xfId="2228" xr:uid="{00000000-0005-0000-0000-000097050000}"/>
    <cellStyle name="Milliers 2 5 3 2 3 2" xfId="3403" xr:uid="{00000000-0005-0000-0000-000098050000}"/>
    <cellStyle name="Milliers 2 5 3 2 3 3" xfId="4706" xr:uid="{00000000-0005-0000-0000-000099050000}"/>
    <cellStyle name="Milliers 2 5 3 2 4" xfId="1208" xr:uid="{00000000-0005-0000-0000-00009A050000}"/>
    <cellStyle name="Milliers 2 5 3 2 5" xfId="3071" xr:uid="{00000000-0005-0000-0000-00009B050000}"/>
    <cellStyle name="Milliers 2 5 3 2 6" xfId="3400" xr:uid="{00000000-0005-0000-0000-00009C050000}"/>
    <cellStyle name="Milliers 2 5 3 2 7" xfId="4703" xr:uid="{00000000-0005-0000-0000-00009D050000}"/>
    <cellStyle name="Milliers 2 5 3 3" xfId="540" xr:uid="{00000000-0005-0000-0000-00009E050000}"/>
    <cellStyle name="Milliers 2 5 3 3 2" xfId="2398" xr:uid="{00000000-0005-0000-0000-00009F050000}"/>
    <cellStyle name="Milliers 2 5 3 3 2 2" xfId="3405" xr:uid="{00000000-0005-0000-0000-0000A0050000}"/>
    <cellStyle name="Milliers 2 5 3 3 2 3" xfId="4708" xr:uid="{00000000-0005-0000-0000-0000A1050000}"/>
    <cellStyle name="Milliers 2 5 3 3 3" xfId="1574" xr:uid="{00000000-0005-0000-0000-0000A2050000}"/>
    <cellStyle name="Milliers 2 5 3 3 4" xfId="3404" xr:uid="{00000000-0005-0000-0000-0000A3050000}"/>
    <cellStyle name="Milliers 2 5 3 3 5" xfId="4707" xr:uid="{00000000-0005-0000-0000-0000A4050000}"/>
    <cellStyle name="Milliers 2 5 3 4" xfId="712" xr:uid="{00000000-0005-0000-0000-0000A5050000}"/>
    <cellStyle name="Milliers 2 5 3 4 2" xfId="2567" xr:uid="{00000000-0005-0000-0000-0000A6050000}"/>
    <cellStyle name="Milliers 2 5 3 4 3" xfId="3406" xr:uid="{00000000-0005-0000-0000-0000A7050000}"/>
    <cellStyle name="Milliers 2 5 3 4 4" xfId="4709" xr:uid="{00000000-0005-0000-0000-0000A8050000}"/>
    <cellStyle name="Milliers 2 5 3 5" xfId="2069" xr:uid="{00000000-0005-0000-0000-0000A9050000}"/>
    <cellStyle name="Milliers 2 5 3 6" xfId="1044" xr:uid="{00000000-0005-0000-0000-0000AA050000}"/>
    <cellStyle name="Milliers 2 5 3 7" xfId="2914" xr:uid="{00000000-0005-0000-0000-0000AB050000}"/>
    <cellStyle name="Milliers 2 5 3 8" xfId="3399" xr:uid="{00000000-0005-0000-0000-0000AC050000}"/>
    <cellStyle name="Milliers 2 5 3 9" xfId="4702" xr:uid="{00000000-0005-0000-0000-0000AD050000}"/>
    <cellStyle name="Milliers 2 5 4" xfId="255" xr:uid="{00000000-0005-0000-0000-0000AE050000}"/>
    <cellStyle name="Milliers 2 5 4 2" xfId="760" xr:uid="{00000000-0005-0000-0000-0000AF050000}"/>
    <cellStyle name="Milliers 2 5 4 2 2" xfId="2612" xr:uid="{00000000-0005-0000-0000-0000B0050000}"/>
    <cellStyle name="Milliers 2 5 4 2 2 2" xfId="3409" xr:uid="{00000000-0005-0000-0000-0000B1050000}"/>
    <cellStyle name="Milliers 2 5 4 2 2 3" xfId="4712" xr:uid="{00000000-0005-0000-0000-0000B2050000}"/>
    <cellStyle name="Milliers 2 5 4 2 3" xfId="1638" xr:uid="{00000000-0005-0000-0000-0000B3050000}"/>
    <cellStyle name="Milliers 2 5 4 2 4" xfId="3408" xr:uid="{00000000-0005-0000-0000-0000B4050000}"/>
    <cellStyle name="Milliers 2 5 4 2 5" xfId="4711" xr:uid="{00000000-0005-0000-0000-0000B5050000}"/>
    <cellStyle name="Milliers 2 5 4 3" xfId="2114" xr:uid="{00000000-0005-0000-0000-0000B6050000}"/>
    <cellStyle name="Milliers 2 5 4 3 2" xfId="3410" xr:uid="{00000000-0005-0000-0000-0000B7050000}"/>
    <cellStyle name="Milliers 2 5 4 3 3" xfId="4713" xr:uid="{00000000-0005-0000-0000-0000B8050000}"/>
    <cellStyle name="Milliers 2 5 4 4" xfId="1094" xr:uid="{00000000-0005-0000-0000-0000B9050000}"/>
    <cellStyle name="Milliers 2 5 4 5" xfId="2957" xr:uid="{00000000-0005-0000-0000-0000BA050000}"/>
    <cellStyle name="Milliers 2 5 4 6" xfId="3407" xr:uid="{00000000-0005-0000-0000-0000BB050000}"/>
    <cellStyle name="Milliers 2 5 4 7" xfId="4710" xr:uid="{00000000-0005-0000-0000-0000BC050000}"/>
    <cellStyle name="Milliers 2 5 5" xfId="382" xr:uid="{00000000-0005-0000-0000-0000BD050000}"/>
    <cellStyle name="Milliers 2 5 5 2" xfId="1764" xr:uid="{00000000-0005-0000-0000-0000BE050000}"/>
    <cellStyle name="Milliers 2 5 5 2 2" xfId="3412" xr:uid="{00000000-0005-0000-0000-0000BF050000}"/>
    <cellStyle name="Milliers 2 5 5 2 3" xfId="4715" xr:uid="{00000000-0005-0000-0000-0000C0050000}"/>
    <cellStyle name="Milliers 2 5 5 3" xfId="2240" xr:uid="{00000000-0005-0000-0000-0000C1050000}"/>
    <cellStyle name="Milliers 2 5 5 4" xfId="1220" xr:uid="{00000000-0005-0000-0000-0000C2050000}"/>
    <cellStyle name="Milliers 2 5 5 5" xfId="3411" xr:uid="{00000000-0005-0000-0000-0000C3050000}"/>
    <cellStyle name="Milliers 2 5 5 6" xfId="4714" xr:uid="{00000000-0005-0000-0000-0000C4050000}"/>
    <cellStyle name="Milliers 2 5 6" xfId="426" xr:uid="{00000000-0005-0000-0000-0000C5050000}"/>
    <cellStyle name="Milliers 2 5 6 2" xfId="2284" xr:uid="{00000000-0005-0000-0000-0000C6050000}"/>
    <cellStyle name="Milliers 2 5 6 3" xfId="1460" xr:uid="{00000000-0005-0000-0000-0000C7050000}"/>
    <cellStyle name="Milliers 2 5 6 4" xfId="3413" xr:uid="{00000000-0005-0000-0000-0000C8050000}"/>
    <cellStyle name="Milliers 2 5 6 5" xfId="4716" xr:uid="{00000000-0005-0000-0000-0000C9050000}"/>
    <cellStyle name="Milliers 2 5 7" xfId="554" xr:uid="{00000000-0005-0000-0000-0000CA050000}"/>
    <cellStyle name="Milliers 2 5 7 2" xfId="2410" xr:uid="{00000000-0005-0000-0000-0000CB050000}"/>
    <cellStyle name="Milliers 2 5 8" xfId="598" xr:uid="{00000000-0005-0000-0000-0000CC050000}"/>
    <cellStyle name="Milliers 2 5 8 2" xfId="2453" xr:uid="{00000000-0005-0000-0000-0000CD050000}"/>
    <cellStyle name="Milliers 2 5 9" xfId="1955" xr:uid="{00000000-0005-0000-0000-0000CE050000}"/>
    <cellStyle name="Milliers 2 6" xfId="43" xr:uid="{00000000-0005-0000-0000-0000CF050000}"/>
    <cellStyle name="Milliers 2 6 10" xfId="3414" xr:uid="{00000000-0005-0000-0000-0000D0050000}"/>
    <cellStyle name="Milliers 2 6 11" xfId="4717" xr:uid="{00000000-0005-0000-0000-0000D1050000}"/>
    <cellStyle name="Milliers 2 6 2" xfId="110" xr:uid="{00000000-0005-0000-0000-0000D2050000}"/>
    <cellStyle name="Milliers 2 6 2 2" xfId="318" xr:uid="{00000000-0005-0000-0000-0000D3050000}"/>
    <cellStyle name="Milliers 2 6 2 2 2" xfId="823" xr:uid="{00000000-0005-0000-0000-0000D4050000}"/>
    <cellStyle name="Milliers 2 6 2 2 2 2" xfId="2675" xr:uid="{00000000-0005-0000-0000-0000D5050000}"/>
    <cellStyle name="Milliers 2 6 2 2 2 2 2" xfId="3418" xr:uid="{00000000-0005-0000-0000-0000D6050000}"/>
    <cellStyle name="Milliers 2 6 2 2 2 2 3" xfId="4721" xr:uid="{00000000-0005-0000-0000-0000D7050000}"/>
    <cellStyle name="Milliers 2 6 2 2 2 3" xfId="1701" xr:uid="{00000000-0005-0000-0000-0000D8050000}"/>
    <cellStyle name="Milliers 2 6 2 2 2 4" xfId="3417" xr:uid="{00000000-0005-0000-0000-0000D9050000}"/>
    <cellStyle name="Milliers 2 6 2 2 2 5" xfId="4720" xr:uid="{00000000-0005-0000-0000-0000DA050000}"/>
    <cellStyle name="Milliers 2 6 2 2 3" xfId="2177" xr:uid="{00000000-0005-0000-0000-0000DB050000}"/>
    <cellStyle name="Milliers 2 6 2 2 3 2" xfId="3419" xr:uid="{00000000-0005-0000-0000-0000DC050000}"/>
    <cellStyle name="Milliers 2 6 2 2 3 3" xfId="4722" xr:uid="{00000000-0005-0000-0000-0000DD050000}"/>
    <cellStyle name="Milliers 2 6 2 2 4" xfId="1157" xr:uid="{00000000-0005-0000-0000-0000DE050000}"/>
    <cellStyle name="Milliers 2 6 2 2 5" xfId="3020" xr:uid="{00000000-0005-0000-0000-0000DF050000}"/>
    <cellStyle name="Milliers 2 6 2 2 6" xfId="3416" xr:uid="{00000000-0005-0000-0000-0000E0050000}"/>
    <cellStyle name="Milliers 2 6 2 2 7" xfId="4719" xr:uid="{00000000-0005-0000-0000-0000E1050000}"/>
    <cellStyle name="Milliers 2 6 2 3" xfId="489" xr:uid="{00000000-0005-0000-0000-0000E2050000}"/>
    <cellStyle name="Milliers 2 6 2 3 2" xfId="2347" xr:uid="{00000000-0005-0000-0000-0000E3050000}"/>
    <cellStyle name="Milliers 2 6 2 3 2 2" xfId="3421" xr:uid="{00000000-0005-0000-0000-0000E4050000}"/>
    <cellStyle name="Milliers 2 6 2 3 2 3" xfId="4724" xr:uid="{00000000-0005-0000-0000-0000E5050000}"/>
    <cellStyle name="Milliers 2 6 2 3 3" xfId="1523" xr:uid="{00000000-0005-0000-0000-0000E6050000}"/>
    <cellStyle name="Milliers 2 6 2 3 4" xfId="3420" xr:uid="{00000000-0005-0000-0000-0000E7050000}"/>
    <cellStyle name="Milliers 2 6 2 3 5" xfId="4723" xr:uid="{00000000-0005-0000-0000-0000E8050000}"/>
    <cellStyle name="Milliers 2 6 2 4" xfId="661" xr:uid="{00000000-0005-0000-0000-0000E9050000}"/>
    <cellStyle name="Milliers 2 6 2 4 2" xfId="2516" xr:uid="{00000000-0005-0000-0000-0000EA050000}"/>
    <cellStyle name="Milliers 2 6 2 4 3" xfId="3422" xr:uid="{00000000-0005-0000-0000-0000EB050000}"/>
    <cellStyle name="Milliers 2 6 2 4 4" xfId="4725" xr:uid="{00000000-0005-0000-0000-0000EC050000}"/>
    <cellStyle name="Milliers 2 6 2 5" xfId="2018" xr:uid="{00000000-0005-0000-0000-0000ED050000}"/>
    <cellStyle name="Milliers 2 6 2 6" xfId="993" xr:uid="{00000000-0005-0000-0000-0000EE050000}"/>
    <cellStyle name="Milliers 2 6 2 7" xfId="2863" xr:uid="{00000000-0005-0000-0000-0000EF050000}"/>
    <cellStyle name="Milliers 2 6 2 8" xfId="3415" xr:uid="{00000000-0005-0000-0000-0000F0050000}"/>
    <cellStyle name="Milliers 2 6 2 9" xfId="4718" xr:uid="{00000000-0005-0000-0000-0000F1050000}"/>
    <cellStyle name="Milliers 2 6 3" xfId="254" xr:uid="{00000000-0005-0000-0000-0000F2050000}"/>
    <cellStyle name="Milliers 2 6 3 2" xfId="759" xr:uid="{00000000-0005-0000-0000-0000F3050000}"/>
    <cellStyle name="Milliers 2 6 3 2 2" xfId="2611" xr:uid="{00000000-0005-0000-0000-0000F4050000}"/>
    <cellStyle name="Milliers 2 6 3 2 2 2" xfId="3425" xr:uid="{00000000-0005-0000-0000-0000F5050000}"/>
    <cellStyle name="Milliers 2 6 3 2 2 3" xfId="4728" xr:uid="{00000000-0005-0000-0000-0000F6050000}"/>
    <cellStyle name="Milliers 2 6 3 2 3" xfId="1637" xr:uid="{00000000-0005-0000-0000-0000F7050000}"/>
    <cellStyle name="Milliers 2 6 3 2 4" xfId="3424" xr:uid="{00000000-0005-0000-0000-0000F8050000}"/>
    <cellStyle name="Milliers 2 6 3 2 5" xfId="4727" xr:uid="{00000000-0005-0000-0000-0000F9050000}"/>
    <cellStyle name="Milliers 2 6 3 3" xfId="2113" xr:uid="{00000000-0005-0000-0000-0000FA050000}"/>
    <cellStyle name="Milliers 2 6 3 3 2" xfId="3426" xr:uid="{00000000-0005-0000-0000-0000FB050000}"/>
    <cellStyle name="Milliers 2 6 3 3 3" xfId="4729" xr:uid="{00000000-0005-0000-0000-0000FC050000}"/>
    <cellStyle name="Milliers 2 6 3 4" xfId="1093" xr:uid="{00000000-0005-0000-0000-0000FD050000}"/>
    <cellStyle name="Milliers 2 6 3 5" xfId="2956" xr:uid="{00000000-0005-0000-0000-0000FE050000}"/>
    <cellStyle name="Milliers 2 6 3 6" xfId="3423" xr:uid="{00000000-0005-0000-0000-0000FF050000}"/>
    <cellStyle name="Milliers 2 6 3 7" xfId="4726" xr:uid="{00000000-0005-0000-0000-000000060000}"/>
    <cellStyle name="Milliers 2 6 4" xfId="425" xr:uid="{00000000-0005-0000-0000-000001060000}"/>
    <cellStyle name="Milliers 2 6 4 2" xfId="2283" xr:uid="{00000000-0005-0000-0000-000002060000}"/>
    <cellStyle name="Milliers 2 6 4 2 2" xfId="3428" xr:uid="{00000000-0005-0000-0000-000003060000}"/>
    <cellStyle name="Milliers 2 6 4 2 3" xfId="4731" xr:uid="{00000000-0005-0000-0000-000004060000}"/>
    <cellStyle name="Milliers 2 6 4 3" xfId="1459" xr:uid="{00000000-0005-0000-0000-000005060000}"/>
    <cellStyle name="Milliers 2 6 4 4" xfId="3427" xr:uid="{00000000-0005-0000-0000-000006060000}"/>
    <cellStyle name="Milliers 2 6 4 5" xfId="4730" xr:uid="{00000000-0005-0000-0000-000007060000}"/>
    <cellStyle name="Milliers 2 6 5" xfId="597" xr:uid="{00000000-0005-0000-0000-000008060000}"/>
    <cellStyle name="Milliers 2 6 5 2" xfId="2452" xr:uid="{00000000-0005-0000-0000-000009060000}"/>
    <cellStyle name="Milliers 2 6 5 3" xfId="3429" xr:uid="{00000000-0005-0000-0000-00000A060000}"/>
    <cellStyle name="Milliers 2 6 5 4" xfId="4732" xr:uid="{00000000-0005-0000-0000-00000B060000}"/>
    <cellStyle name="Milliers 2 6 6" xfId="1954" xr:uid="{00000000-0005-0000-0000-00000C060000}"/>
    <cellStyle name="Milliers 2 6 7" xfId="929" xr:uid="{00000000-0005-0000-0000-00000D060000}"/>
    <cellStyle name="Milliers 2 6 8" xfId="2799" xr:uid="{00000000-0005-0000-0000-00000E060000}"/>
    <cellStyle name="Milliers 2 6 9" xfId="3099" xr:uid="{00000000-0005-0000-0000-00000F060000}"/>
    <cellStyle name="Milliers 2 7" xfId="78" xr:uid="{00000000-0005-0000-0000-000010060000}"/>
    <cellStyle name="Milliers 2 7 10" xfId="3430" xr:uid="{00000000-0005-0000-0000-000011060000}"/>
    <cellStyle name="Milliers 2 7 11" xfId="4733" xr:uid="{00000000-0005-0000-0000-000012060000}"/>
    <cellStyle name="Milliers 2 7 2" xfId="143" xr:uid="{00000000-0005-0000-0000-000013060000}"/>
    <cellStyle name="Milliers 2 7 2 2" xfId="351" xr:uid="{00000000-0005-0000-0000-000014060000}"/>
    <cellStyle name="Milliers 2 7 2 2 2" xfId="856" xr:uid="{00000000-0005-0000-0000-000015060000}"/>
    <cellStyle name="Milliers 2 7 2 2 2 2" xfId="2708" xr:uid="{00000000-0005-0000-0000-000016060000}"/>
    <cellStyle name="Milliers 2 7 2 2 2 2 2" xfId="3434" xr:uid="{00000000-0005-0000-0000-000017060000}"/>
    <cellStyle name="Milliers 2 7 2 2 2 2 3" xfId="4737" xr:uid="{00000000-0005-0000-0000-000018060000}"/>
    <cellStyle name="Milliers 2 7 2 2 2 3" xfId="1734" xr:uid="{00000000-0005-0000-0000-000019060000}"/>
    <cellStyle name="Milliers 2 7 2 2 2 4" xfId="3433" xr:uid="{00000000-0005-0000-0000-00001A060000}"/>
    <cellStyle name="Milliers 2 7 2 2 2 5" xfId="4736" xr:uid="{00000000-0005-0000-0000-00001B060000}"/>
    <cellStyle name="Milliers 2 7 2 2 3" xfId="2210" xr:uid="{00000000-0005-0000-0000-00001C060000}"/>
    <cellStyle name="Milliers 2 7 2 2 3 2" xfId="3435" xr:uid="{00000000-0005-0000-0000-00001D060000}"/>
    <cellStyle name="Milliers 2 7 2 2 3 3" xfId="4738" xr:uid="{00000000-0005-0000-0000-00001E060000}"/>
    <cellStyle name="Milliers 2 7 2 2 4" xfId="1190" xr:uid="{00000000-0005-0000-0000-00001F060000}"/>
    <cellStyle name="Milliers 2 7 2 2 5" xfId="3053" xr:uid="{00000000-0005-0000-0000-000020060000}"/>
    <cellStyle name="Milliers 2 7 2 2 6" xfId="3432" xr:uid="{00000000-0005-0000-0000-000021060000}"/>
    <cellStyle name="Milliers 2 7 2 2 7" xfId="4735" xr:uid="{00000000-0005-0000-0000-000022060000}"/>
    <cellStyle name="Milliers 2 7 2 3" xfId="522" xr:uid="{00000000-0005-0000-0000-000023060000}"/>
    <cellStyle name="Milliers 2 7 2 3 2" xfId="2380" xr:uid="{00000000-0005-0000-0000-000024060000}"/>
    <cellStyle name="Milliers 2 7 2 3 2 2" xfId="3437" xr:uid="{00000000-0005-0000-0000-000025060000}"/>
    <cellStyle name="Milliers 2 7 2 3 2 3" xfId="4740" xr:uid="{00000000-0005-0000-0000-000026060000}"/>
    <cellStyle name="Milliers 2 7 2 3 3" xfId="1556" xr:uid="{00000000-0005-0000-0000-000027060000}"/>
    <cellStyle name="Milliers 2 7 2 3 4" xfId="3436" xr:uid="{00000000-0005-0000-0000-000028060000}"/>
    <cellStyle name="Milliers 2 7 2 3 5" xfId="4739" xr:uid="{00000000-0005-0000-0000-000029060000}"/>
    <cellStyle name="Milliers 2 7 2 4" xfId="694" xr:uid="{00000000-0005-0000-0000-00002A060000}"/>
    <cellStyle name="Milliers 2 7 2 4 2" xfId="2549" xr:uid="{00000000-0005-0000-0000-00002B060000}"/>
    <cellStyle name="Milliers 2 7 2 4 3" xfId="3438" xr:uid="{00000000-0005-0000-0000-00002C060000}"/>
    <cellStyle name="Milliers 2 7 2 4 4" xfId="4741" xr:uid="{00000000-0005-0000-0000-00002D060000}"/>
    <cellStyle name="Milliers 2 7 2 5" xfId="2051" xr:uid="{00000000-0005-0000-0000-00002E060000}"/>
    <cellStyle name="Milliers 2 7 2 6" xfId="1026" xr:uid="{00000000-0005-0000-0000-00002F060000}"/>
    <cellStyle name="Milliers 2 7 2 7" xfId="2896" xr:uid="{00000000-0005-0000-0000-000030060000}"/>
    <cellStyle name="Milliers 2 7 2 8" xfId="3431" xr:uid="{00000000-0005-0000-0000-000031060000}"/>
    <cellStyle name="Milliers 2 7 2 9" xfId="4734" xr:uid="{00000000-0005-0000-0000-000032060000}"/>
    <cellStyle name="Milliers 2 7 3" xfId="287" xr:uid="{00000000-0005-0000-0000-000033060000}"/>
    <cellStyle name="Milliers 2 7 3 2" xfId="792" xr:uid="{00000000-0005-0000-0000-000034060000}"/>
    <cellStyle name="Milliers 2 7 3 2 2" xfId="2644" xr:uid="{00000000-0005-0000-0000-000035060000}"/>
    <cellStyle name="Milliers 2 7 3 2 2 2" xfId="3441" xr:uid="{00000000-0005-0000-0000-000036060000}"/>
    <cellStyle name="Milliers 2 7 3 2 2 3" xfId="4744" xr:uid="{00000000-0005-0000-0000-000037060000}"/>
    <cellStyle name="Milliers 2 7 3 2 3" xfId="1670" xr:uid="{00000000-0005-0000-0000-000038060000}"/>
    <cellStyle name="Milliers 2 7 3 2 4" xfId="3440" xr:uid="{00000000-0005-0000-0000-000039060000}"/>
    <cellStyle name="Milliers 2 7 3 2 5" xfId="4743" xr:uid="{00000000-0005-0000-0000-00003A060000}"/>
    <cellStyle name="Milliers 2 7 3 3" xfId="2146" xr:uid="{00000000-0005-0000-0000-00003B060000}"/>
    <cellStyle name="Milliers 2 7 3 3 2" xfId="3442" xr:uid="{00000000-0005-0000-0000-00003C060000}"/>
    <cellStyle name="Milliers 2 7 3 3 3" xfId="4745" xr:uid="{00000000-0005-0000-0000-00003D060000}"/>
    <cellStyle name="Milliers 2 7 3 4" xfId="1126" xr:uid="{00000000-0005-0000-0000-00003E060000}"/>
    <cellStyle name="Milliers 2 7 3 5" xfId="2989" xr:uid="{00000000-0005-0000-0000-00003F060000}"/>
    <cellStyle name="Milliers 2 7 3 6" xfId="3439" xr:uid="{00000000-0005-0000-0000-000040060000}"/>
    <cellStyle name="Milliers 2 7 3 7" xfId="4742" xr:uid="{00000000-0005-0000-0000-000041060000}"/>
    <cellStyle name="Milliers 2 7 4" xfId="458" xr:uid="{00000000-0005-0000-0000-000042060000}"/>
    <cellStyle name="Milliers 2 7 4 2" xfId="2316" xr:uid="{00000000-0005-0000-0000-000043060000}"/>
    <cellStyle name="Milliers 2 7 4 2 2" xfId="3444" xr:uid="{00000000-0005-0000-0000-000044060000}"/>
    <cellStyle name="Milliers 2 7 4 2 3" xfId="4747" xr:uid="{00000000-0005-0000-0000-000045060000}"/>
    <cellStyle name="Milliers 2 7 4 3" xfId="1492" xr:uid="{00000000-0005-0000-0000-000046060000}"/>
    <cellStyle name="Milliers 2 7 4 4" xfId="3443" xr:uid="{00000000-0005-0000-0000-000047060000}"/>
    <cellStyle name="Milliers 2 7 4 5" xfId="4746" xr:uid="{00000000-0005-0000-0000-000048060000}"/>
    <cellStyle name="Milliers 2 7 5" xfId="630" xr:uid="{00000000-0005-0000-0000-000049060000}"/>
    <cellStyle name="Milliers 2 7 5 2" xfId="2485" xr:uid="{00000000-0005-0000-0000-00004A060000}"/>
    <cellStyle name="Milliers 2 7 5 3" xfId="3445" xr:uid="{00000000-0005-0000-0000-00004B060000}"/>
    <cellStyle name="Milliers 2 7 5 4" xfId="4748" xr:uid="{00000000-0005-0000-0000-00004C060000}"/>
    <cellStyle name="Milliers 2 7 6" xfId="1987" xr:uid="{00000000-0005-0000-0000-00004D060000}"/>
    <cellStyle name="Milliers 2 7 7" xfId="962" xr:uid="{00000000-0005-0000-0000-00004E060000}"/>
    <cellStyle name="Milliers 2 7 8" xfId="2832" xr:uid="{00000000-0005-0000-0000-00004F060000}"/>
    <cellStyle name="Milliers 2 7 9" xfId="3132" xr:uid="{00000000-0005-0000-0000-000050060000}"/>
    <cellStyle name="Milliers 2 8" xfId="24" xr:uid="{00000000-0005-0000-0000-000051060000}"/>
    <cellStyle name="Milliers 2 8 2" xfId="236" xr:uid="{00000000-0005-0000-0000-000052060000}"/>
    <cellStyle name="Milliers 2 8 2 2" xfId="741" xr:uid="{00000000-0005-0000-0000-000053060000}"/>
    <cellStyle name="Milliers 2 8 2 2 2" xfId="2593" xr:uid="{00000000-0005-0000-0000-000054060000}"/>
    <cellStyle name="Milliers 2 8 2 2 2 2" xfId="3449" xr:uid="{00000000-0005-0000-0000-000055060000}"/>
    <cellStyle name="Milliers 2 8 2 2 2 3" xfId="4752" xr:uid="{00000000-0005-0000-0000-000056060000}"/>
    <cellStyle name="Milliers 2 8 2 2 3" xfId="1619" xr:uid="{00000000-0005-0000-0000-000057060000}"/>
    <cellStyle name="Milliers 2 8 2 2 4" xfId="3448" xr:uid="{00000000-0005-0000-0000-000058060000}"/>
    <cellStyle name="Milliers 2 8 2 2 5" xfId="4751" xr:uid="{00000000-0005-0000-0000-000059060000}"/>
    <cellStyle name="Milliers 2 8 2 3" xfId="2095" xr:uid="{00000000-0005-0000-0000-00005A060000}"/>
    <cellStyle name="Milliers 2 8 2 3 2" xfId="3450" xr:uid="{00000000-0005-0000-0000-00005B060000}"/>
    <cellStyle name="Milliers 2 8 2 3 3" xfId="4753" xr:uid="{00000000-0005-0000-0000-00005C060000}"/>
    <cellStyle name="Milliers 2 8 2 4" xfId="1075" xr:uid="{00000000-0005-0000-0000-00005D060000}"/>
    <cellStyle name="Milliers 2 8 2 5" xfId="2938" xr:uid="{00000000-0005-0000-0000-00005E060000}"/>
    <cellStyle name="Milliers 2 8 2 6" xfId="3447" xr:uid="{00000000-0005-0000-0000-00005F060000}"/>
    <cellStyle name="Milliers 2 8 2 7" xfId="4750" xr:uid="{00000000-0005-0000-0000-000060060000}"/>
    <cellStyle name="Milliers 2 8 3" xfId="407" xr:uid="{00000000-0005-0000-0000-000061060000}"/>
    <cellStyle name="Milliers 2 8 3 2" xfId="2265" xr:uid="{00000000-0005-0000-0000-000062060000}"/>
    <cellStyle name="Milliers 2 8 3 2 2" xfId="3452" xr:uid="{00000000-0005-0000-0000-000063060000}"/>
    <cellStyle name="Milliers 2 8 3 2 3" xfId="4755" xr:uid="{00000000-0005-0000-0000-000064060000}"/>
    <cellStyle name="Milliers 2 8 3 3" xfId="1441" xr:uid="{00000000-0005-0000-0000-000065060000}"/>
    <cellStyle name="Milliers 2 8 3 4" xfId="3451" xr:uid="{00000000-0005-0000-0000-000066060000}"/>
    <cellStyle name="Milliers 2 8 3 5" xfId="4754" xr:uid="{00000000-0005-0000-0000-000067060000}"/>
    <cellStyle name="Milliers 2 8 4" xfId="579" xr:uid="{00000000-0005-0000-0000-000068060000}"/>
    <cellStyle name="Milliers 2 8 4 2" xfId="2434" xr:uid="{00000000-0005-0000-0000-000069060000}"/>
    <cellStyle name="Milliers 2 8 4 3" xfId="3453" xr:uid="{00000000-0005-0000-0000-00006A060000}"/>
    <cellStyle name="Milliers 2 8 4 4" xfId="4756" xr:uid="{00000000-0005-0000-0000-00006B060000}"/>
    <cellStyle name="Milliers 2 8 5" xfId="1936" xr:uid="{00000000-0005-0000-0000-00006C060000}"/>
    <cellStyle name="Milliers 2 8 6" xfId="911" xr:uid="{00000000-0005-0000-0000-00006D060000}"/>
    <cellStyle name="Milliers 2 8 7" xfId="2781" xr:uid="{00000000-0005-0000-0000-00006E060000}"/>
    <cellStyle name="Milliers 2 8 8" xfId="3446" xr:uid="{00000000-0005-0000-0000-00006F060000}"/>
    <cellStyle name="Milliers 2 8 9" xfId="4749" xr:uid="{00000000-0005-0000-0000-000070060000}"/>
    <cellStyle name="Milliers 2 9" xfId="92" xr:uid="{00000000-0005-0000-0000-000071060000}"/>
    <cellStyle name="Milliers 2 9 2" xfId="300" xr:uid="{00000000-0005-0000-0000-000072060000}"/>
    <cellStyle name="Milliers 2 9 2 2" xfId="805" xr:uid="{00000000-0005-0000-0000-000073060000}"/>
    <cellStyle name="Milliers 2 9 2 2 2" xfId="2657" xr:uid="{00000000-0005-0000-0000-000074060000}"/>
    <cellStyle name="Milliers 2 9 2 2 2 2" xfId="3457" xr:uid="{00000000-0005-0000-0000-000075060000}"/>
    <cellStyle name="Milliers 2 9 2 2 2 3" xfId="4760" xr:uid="{00000000-0005-0000-0000-000076060000}"/>
    <cellStyle name="Milliers 2 9 2 2 3" xfId="1683" xr:uid="{00000000-0005-0000-0000-000077060000}"/>
    <cellStyle name="Milliers 2 9 2 2 4" xfId="3456" xr:uid="{00000000-0005-0000-0000-000078060000}"/>
    <cellStyle name="Milliers 2 9 2 2 5" xfId="4759" xr:uid="{00000000-0005-0000-0000-000079060000}"/>
    <cellStyle name="Milliers 2 9 2 3" xfId="2159" xr:uid="{00000000-0005-0000-0000-00007A060000}"/>
    <cellStyle name="Milliers 2 9 2 3 2" xfId="3458" xr:uid="{00000000-0005-0000-0000-00007B060000}"/>
    <cellStyle name="Milliers 2 9 2 3 3" xfId="4761" xr:uid="{00000000-0005-0000-0000-00007C060000}"/>
    <cellStyle name="Milliers 2 9 2 4" xfId="1139" xr:uid="{00000000-0005-0000-0000-00007D060000}"/>
    <cellStyle name="Milliers 2 9 2 5" xfId="3002" xr:uid="{00000000-0005-0000-0000-00007E060000}"/>
    <cellStyle name="Milliers 2 9 2 6" xfId="3455" xr:uid="{00000000-0005-0000-0000-00007F060000}"/>
    <cellStyle name="Milliers 2 9 2 7" xfId="4758" xr:uid="{00000000-0005-0000-0000-000080060000}"/>
    <cellStyle name="Milliers 2 9 3" xfId="471" xr:uid="{00000000-0005-0000-0000-000081060000}"/>
    <cellStyle name="Milliers 2 9 3 2" xfId="2329" xr:uid="{00000000-0005-0000-0000-000082060000}"/>
    <cellStyle name="Milliers 2 9 3 2 2" xfId="3460" xr:uid="{00000000-0005-0000-0000-000083060000}"/>
    <cellStyle name="Milliers 2 9 3 2 3" xfId="4763" xr:uid="{00000000-0005-0000-0000-000084060000}"/>
    <cellStyle name="Milliers 2 9 3 3" xfId="1505" xr:uid="{00000000-0005-0000-0000-000085060000}"/>
    <cellStyle name="Milliers 2 9 3 4" xfId="3459" xr:uid="{00000000-0005-0000-0000-000086060000}"/>
    <cellStyle name="Milliers 2 9 3 5" xfId="4762" xr:uid="{00000000-0005-0000-0000-000087060000}"/>
    <cellStyle name="Milliers 2 9 4" xfId="643" xr:uid="{00000000-0005-0000-0000-000088060000}"/>
    <cellStyle name="Milliers 2 9 4 2" xfId="2498" xr:uid="{00000000-0005-0000-0000-000089060000}"/>
    <cellStyle name="Milliers 2 9 4 3" xfId="3461" xr:uid="{00000000-0005-0000-0000-00008A060000}"/>
    <cellStyle name="Milliers 2 9 4 4" xfId="4764" xr:uid="{00000000-0005-0000-0000-00008B060000}"/>
    <cellStyle name="Milliers 2 9 5" xfId="2000" xr:uid="{00000000-0005-0000-0000-00008C060000}"/>
    <cellStyle name="Milliers 2 9 6" xfId="975" xr:uid="{00000000-0005-0000-0000-00008D060000}"/>
    <cellStyle name="Milliers 2 9 7" xfId="2845" xr:uid="{00000000-0005-0000-0000-00008E060000}"/>
    <cellStyle name="Milliers 2 9 8" xfId="3454" xr:uid="{00000000-0005-0000-0000-00008F060000}"/>
    <cellStyle name="Milliers 2 9 9" xfId="4757" xr:uid="{00000000-0005-0000-0000-000090060000}"/>
    <cellStyle name="Milliers 20" xfId="3462" xr:uid="{00000000-0005-0000-0000-000091060000}"/>
    <cellStyle name="Milliers 20 2" xfId="4765" xr:uid="{00000000-0005-0000-0000-000092060000}"/>
    <cellStyle name="Milliers 21" xfId="3463" xr:uid="{00000000-0005-0000-0000-000093060000}"/>
    <cellStyle name="Milliers 21 2" xfId="4766" xr:uid="{00000000-0005-0000-0000-000094060000}"/>
    <cellStyle name="Milliers 22" xfId="3464" xr:uid="{00000000-0005-0000-0000-000095060000}"/>
    <cellStyle name="Milliers 22 2" xfId="4767" xr:uid="{00000000-0005-0000-0000-000096060000}"/>
    <cellStyle name="Milliers 23" xfId="3465" xr:uid="{00000000-0005-0000-0000-000097060000}"/>
    <cellStyle name="Milliers 23 2" xfId="4768" xr:uid="{00000000-0005-0000-0000-000098060000}"/>
    <cellStyle name="Milliers 24" xfId="3466" xr:uid="{00000000-0005-0000-0000-000099060000}"/>
    <cellStyle name="Milliers 24 2" xfId="4769" xr:uid="{00000000-0005-0000-0000-00009A060000}"/>
    <cellStyle name="Milliers 25" xfId="3467" xr:uid="{00000000-0005-0000-0000-00009B060000}"/>
    <cellStyle name="Milliers 25 2" xfId="4770" xr:uid="{00000000-0005-0000-0000-00009C060000}"/>
    <cellStyle name="Milliers 26" xfId="3468" xr:uid="{00000000-0005-0000-0000-00009D060000}"/>
    <cellStyle name="Milliers 26 2" xfId="4771" xr:uid="{00000000-0005-0000-0000-00009E060000}"/>
    <cellStyle name="Milliers 27" xfId="3153" xr:uid="{00000000-0005-0000-0000-00009F060000}"/>
    <cellStyle name="Milliers 27 2" xfId="4456" xr:uid="{00000000-0005-0000-0000-0000A0060000}"/>
    <cellStyle name="Milliers 28" xfId="3469" xr:uid="{00000000-0005-0000-0000-0000A1060000}"/>
    <cellStyle name="Milliers 29" xfId="3470" xr:uid="{00000000-0005-0000-0000-0000A2060000}"/>
    <cellStyle name="Milliers 29 2" xfId="4772" xr:uid="{00000000-0005-0000-0000-0000A3060000}"/>
    <cellStyle name="Milliers 3" xfId="28" xr:uid="{00000000-0005-0000-0000-0000A4060000}"/>
    <cellStyle name="Milliers 3 2" xfId="163" xr:uid="{00000000-0005-0000-0000-0000A5060000}"/>
    <cellStyle name="Milliers 3 2 2" xfId="5881" xr:uid="{00000000-0005-0000-0000-0000A6060000}"/>
    <cellStyle name="Milliers 3 2 3" xfId="5880" xr:uid="{00000000-0005-0000-0000-0000A7060000}"/>
    <cellStyle name="Milliers 3 3" xfId="3471" xr:uid="{00000000-0005-0000-0000-0000A8060000}"/>
    <cellStyle name="Milliers 3 3 2" xfId="4773" xr:uid="{00000000-0005-0000-0000-0000A9060000}"/>
    <cellStyle name="Milliers 3 3 3" xfId="5882" xr:uid="{00000000-0005-0000-0000-0000AA060000}"/>
    <cellStyle name="Milliers 3 4" xfId="3472" xr:uid="{00000000-0005-0000-0000-0000AB060000}"/>
    <cellStyle name="Milliers 3 5" xfId="5879" xr:uid="{00000000-0005-0000-0000-0000AC060000}"/>
    <cellStyle name="Milliers 30" xfId="3473" xr:uid="{00000000-0005-0000-0000-0000AD060000}"/>
    <cellStyle name="Milliers 30 2" xfId="4774" xr:uid="{00000000-0005-0000-0000-0000AE060000}"/>
    <cellStyle name="Milliers 31" xfId="5978" xr:uid="{00000000-0005-0000-0000-0000AF060000}"/>
    <cellStyle name="Milliers 32" xfId="5982" xr:uid="{00000000-0005-0000-0000-0000B0060000}"/>
    <cellStyle name="Milliers 33" xfId="5979" xr:uid="{00000000-0005-0000-0000-0000B1060000}"/>
    <cellStyle name="Milliers 34" xfId="5983" xr:uid="{00000000-0005-0000-0000-0000B2060000}"/>
    <cellStyle name="Milliers 35" xfId="5977" xr:uid="{00000000-0005-0000-0000-0000B3060000}"/>
    <cellStyle name="Milliers 36" xfId="5975" xr:uid="{00000000-0005-0000-0000-0000B4060000}"/>
    <cellStyle name="Milliers 37" xfId="5967" xr:uid="{00000000-0005-0000-0000-0000B5060000}"/>
    <cellStyle name="Milliers 38" xfId="5973" xr:uid="{00000000-0005-0000-0000-0000B6060000}"/>
    <cellStyle name="Milliers 39" xfId="5972" xr:uid="{00000000-0005-0000-0000-0000B7060000}"/>
    <cellStyle name="Milliers 4" xfId="203" xr:uid="{00000000-0005-0000-0000-0000B8060000}"/>
    <cellStyle name="Milliers 4 2" xfId="722" xr:uid="{00000000-0005-0000-0000-0000B9060000}"/>
    <cellStyle name="Milliers 4 2 2" xfId="3474" xr:uid="{00000000-0005-0000-0000-0000BA060000}"/>
    <cellStyle name="Milliers 4 2 3" xfId="4775" xr:uid="{00000000-0005-0000-0000-0000BB060000}"/>
    <cellStyle name="Milliers 4 3" xfId="1055" xr:uid="{00000000-0005-0000-0000-0000BC060000}"/>
    <cellStyle name="Milliers 4 3 2" xfId="3475" xr:uid="{00000000-0005-0000-0000-0000BD060000}"/>
    <cellStyle name="Milliers 4 4" xfId="5883" xr:uid="{00000000-0005-0000-0000-0000BE060000}"/>
    <cellStyle name="Milliers 40" xfId="5971" xr:uid="{00000000-0005-0000-0000-0000BF060000}"/>
    <cellStyle name="Milliers 41" xfId="5744" xr:uid="{00000000-0005-0000-0000-0000C0060000}"/>
    <cellStyle name="Milliers 42" xfId="5927" xr:uid="{00000000-0005-0000-0000-0000C1060000}"/>
    <cellStyle name="Milliers 43" xfId="5986" xr:uid="{00000000-0005-0000-0000-0000C2060000}"/>
    <cellStyle name="Milliers 44" xfId="5984" xr:uid="{00000000-0005-0000-0000-0000C3060000}"/>
    <cellStyle name="Milliers 45" xfId="5981" xr:uid="{00000000-0005-0000-0000-0000C4060000}"/>
    <cellStyle name="Milliers 46" xfId="5985" xr:uid="{00000000-0005-0000-0000-0000C5060000}"/>
    <cellStyle name="Milliers 47" xfId="5980" xr:uid="{00000000-0005-0000-0000-0000C6060000}"/>
    <cellStyle name="Milliers 48" xfId="5976" xr:uid="{00000000-0005-0000-0000-0000C7060000}"/>
    <cellStyle name="Milliers 49" xfId="5987" xr:uid="{00000000-0005-0000-0000-0000C8060000}"/>
    <cellStyle name="Milliers 5" xfId="881" xr:uid="{00000000-0005-0000-0000-0000C9060000}"/>
    <cellStyle name="Milliers 5 2" xfId="2733" xr:uid="{00000000-0005-0000-0000-0000CA060000}"/>
    <cellStyle name="Milliers 5 2 2" xfId="3478" xr:uid="{00000000-0005-0000-0000-0000CB060000}"/>
    <cellStyle name="Milliers 5 2 2 2" xfId="4778" xr:uid="{00000000-0005-0000-0000-0000CC060000}"/>
    <cellStyle name="Milliers 5 2 3" xfId="3477" xr:uid="{00000000-0005-0000-0000-0000CD060000}"/>
    <cellStyle name="Milliers 5 2 4" xfId="4777" xr:uid="{00000000-0005-0000-0000-0000CE060000}"/>
    <cellStyle name="Milliers 5 3" xfId="893" xr:uid="{00000000-0005-0000-0000-0000CF060000}"/>
    <cellStyle name="Milliers 5 3 2" xfId="3479" xr:uid="{00000000-0005-0000-0000-0000D0060000}"/>
    <cellStyle name="Milliers 5 3 3" xfId="4779" xr:uid="{00000000-0005-0000-0000-0000D1060000}"/>
    <cellStyle name="Milliers 5 4" xfId="3078" xr:uid="{00000000-0005-0000-0000-0000D2060000}"/>
    <cellStyle name="Milliers 5 4 2" xfId="3480" xr:uid="{00000000-0005-0000-0000-0000D3060000}"/>
    <cellStyle name="Milliers 5 4 3" xfId="4780" xr:uid="{00000000-0005-0000-0000-0000D4060000}"/>
    <cellStyle name="Milliers 5 5" xfId="3476" xr:uid="{00000000-0005-0000-0000-0000D5060000}"/>
    <cellStyle name="Milliers 5 6" xfId="4776" xr:uid="{00000000-0005-0000-0000-0000D6060000}"/>
    <cellStyle name="Milliers 5 7" xfId="5884" xr:uid="{00000000-0005-0000-0000-0000D7060000}"/>
    <cellStyle name="Milliers 50" xfId="5988" xr:uid="{00000000-0005-0000-0000-0000D8060000}"/>
    <cellStyle name="Milliers 51" xfId="5989" xr:uid="{00000000-0005-0000-0000-0000D9060000}"/>
    <cellStyle name="Milliers 52" xfId="5990" xr:uid="{00000000-0005-0000-0000-0000DA060000}"/>
    <cellStyle name="Milliers 53" xfId="5991" xr:uid="{00000000-0005-0000-0000-0000DB060000}"/>
    <cellStyle name="Milliers 54" xfId="5992" xr:uid="{00000000-0005-0000-0000-0000DC060000}"/>
    <cellStyle name="Milliers 55" xfId="5993" xr:uid="{00000000-0005-0000-0000-0000DD060000}"/>
    <cellStyle name="Milliers 56" xfId="5994" xr:uid="{00000000-0005-0000-0000-0000DE060000}"/>
    <cellStyle name="Milliers 57" xfId="5998" xr:uid="{00000000-0005-0000-0000-0000DF060000}"/>
    <cellStyle name="Milliers 58" xfId="5996" xr:uid="{00000000-0005-0000-0000-0000E0060000}"/>
    <cellStyle name="Milliers 59" xfId="5997" xr:uid="{00000000-0005-0000-0000-0000E1060000}"/>
    <cellStyle name="Milliers 6" xfId="2077" xr:uid="{00000000-0005-0000-0000-0000E2060000}"/>
    <cellStyle name="Milliers 6 2" xfId="3481" xr:uid="{00000000-0005-0000-0000-0000E3060000}"/>
    <cellStyle name="Milliers 6 2 2" xfId="4781" xr:uid="{00000000-0005-0000-0000-0000E4060000}"/>
    <cellStyle name="Milliers 6 3" xfId="3482" xr:uid="{00000000-0005-0000-0000-0000E5060000}"/>
    <cellStyle name="Milliers 6 4" xfId="5885" xr:uid="{00000000-0005-0000-0000-0000E6060000}"/>
    <cellStyle name="Milliers 60" xfId="5995" xr:uid="{00000000-0005-0000-0000-0000E7060000}"/>
    <cellStyle name="Milliers 61" xfId="5999" xr:uid="{00000000-0005-0000-0000-0000E8060000}"/>
    <cellStyle name="Milliers 62" xfId="6000" xr:uid="{00000000-0005-0000-0000-0000E9060000}"/>
    <cellStyle name="Milliers 63" xfId="6001" xr:uid="{00000000-0005-0000-0000-0000EA060000}"/>
    <cellStyle name="Milliers 64" xfId="6002" xr:uid="{00000000-0005-0000-0000-0000EB060000}"/>
    <cellStyle name="Milliers 65" xfId="6003" xr:uid="{00000000-0005-0000-0000-0000EC060000}"/>
    <cellStyle name="Milliers 66" xfId="6004" xr:uid="{00000000-0005-0000-0000-0000ED060000}"/>
    <cellStyle name="Milliers 67" xfId="6005" xr:uid="{00000000-0005-0000-0000-0000EE060000}"/>
    <cellStyle name="Milliers 68" xfId="6006" xr:uid="{00000000-0005-0000-0000-0000EF060000}"/>
    <cellStyle name="Milliers 69" xfId="6007" xr:uid="{00000000-0005-0000-0000-0000F0060000}"/>
    <cellStyle name="Milliers 7" xfId="3483" xr:uid="{00000000-0005-0000-0000-0000F1060000}"/>
    <cellStyle name="Milliers 7 2" xfId="4782" xr:uid="{00000000-0005-0000-0000-0000F2060000}"/>
    <cellStyle name="Milliers 7 2 2" xfId="5887" xr:uid="{00000000-0005-0000-0000-0000F3060000}"/>
    <cellStyle name="Milliers 7 3" xfId="5886" xr:uid="{00000000-0005-0000-0000-0000F4060000}"/>
    <cellStyle name="Milliers 70" xfId="6008" xr:uid="{00000000-0005-0000-0000-0000F5060000}"/>
    <cellStyle name="Milliers 71" xfId="6009" xr:uid="{00000000-0005-0000-0000-0000F6060000}"/>
    <cellStyle name="Milliers 72" xfId="6010" xr:uid="{00000000-0005-0000-0000-0000F7060000}"/>
    <cellStyle name="Milliers 73" xfId="6011" xr:uid="{00000000-0005-0000-0000-0000F8060000}"/>
    <cellStyle name="Milliers 74" xfId="6012" xr:uid="{00000000-0005-0000-0000-0000F9060000}"/>
    <cellStyle name="Milliers 75" xfId="6013" xr:uid="{00000000-0005-0000-0000-0000FA060000}"/>
    <cellStyle name="Milliers 76" xfId="6014" xr:uid="{00000000-0005-0000-0000-0000FB060000}"/>
    <cellStyle name="Milliers 77" xfId="6015" xr:uid="{00000000-0005-0000-0000-0000FC060000}"/>
    <cellStyle name="Milliers 78" xfId="6016" xr:uid="{00000000-0005-0000-0000-0000FD060000}"/>
    <cellStyle name="Milliers 79" xfId="6017" xr:uid="{00000000-0005-0000-0000-0000FE060000}"/>
    <cellStyle name="Milliers 8" xfId="3484" xr:uid="{00000000-0005-0000-0000-0000FF060000}"/>
    <cellStyle name="Milliers 8 2" xfId="4783" xr:uid="{00000000-0005-0000-0000-000000070000}"/>
    <cellStyle name="Milliers 8 2 2" xfId="5889" xr:uid="{00000000-0005-0000-0000-000001070000}"/>
    <cellStyle name="Milliers 8 3" xfId="5890" xr:uid="{00000000-0005-0000-0000-000002070000}"/>
    <cellStyle name="Milliers 8 4" xfId="5891" xr:uid="{00000000-0005-0000-0000-000003070000}"/>
    <cellStyle name="Milliers 8 5" xfId="5888" xr:uid="{00000000-0005-0000-0000-000004070000}"/>
    <cellStyle name="Milliers 80" xfId="6018" xr:uid="{00000000-0005-0000-0000-000005070000}"/>
    <cellStyle name="Milliers 81" xfId="6019" xr:uid="{00000000-0005-0000-0000-000006070000}"/>
    <cellStyle name="Milliers 82" xfId="6020" xr:uid="{00000000-0005-0000-0000-000007070000}"/>
    <cellStyle name="Milliers 9" xfId="3485" xr:uid="{00000000-0005-0000-0000-000008070000}"/>
    <cellStyle name="Milliers 9 2" xfId="4784" xr:uid="{00000000-0005-0000-0000-000009070000}"/>
    <cellStyle name="Milliers 9 2 2" xfId="5893" xr:uid="{00000000-0005-0000-0000-00000A070000}"/>
    <cellStyle name="Milliers 9 3" xfId="5892" xr:uid="{00000000-0005-0000-0000-00000B070000}"/>
    <cellStyle name="Monétaire 2" xfId="3486" xr:uid="{00000000-0005-0000-0000-00000C070000}"/>
    <cellStyle name="Monétaire 2 2" xfId="4785" xr:uid="{00000000-0005-0000-0000-00000D070000}"/>
    <cellStyle name="Neutral" xfId="5894" xr:uid="{00000000-0005-0000-0000-00000E070000}"/>
    <cellStyle name="Neutral 2" xfId="5895" xr:uid="{00000000-0005-0000-0000-00000F070000}"/>
    <cellStyle name="Neutral_08 OUVERTURE NOVEMBRE 2012." xfId="5896" xr:uid="{00000000-0005-0000-0000-000010070000}"/>
    <cellStyle name="Neutre 2" xfId="204" xr:uid="{00000000-0005-0000-0000-000011070000}"/>
    <cellStyle name="Normal" xfId="0" builtinId="0"/>
    <cellStyle name="Normal 10" xfId="5" xr:uid="{00000000-0005-0000-0000-000013070000}"/>
    <cellStyle name="Normal 10 10" xfId="5897" xr:uid="{00000000-0005-0000-0000-000014070000}"/>
    <cellStyle name="Normal 10 2" xfId="220" xr:uid="{00000000-0005-0000-0000-000015070000}"/>
    <cellStyle name="Normal 10 2 2" xfId="724" xr:uid="{00000000-0005-0000-0000-000016070000}"/>
    <cellStyle name="Normal 10 2 2 2" xfId="2577" xr:uid="{00000000-0005-0000-0000-000017070000}"/>
    <cellStyle name="Normal 10 2 2 2 2" xfId="3490" xr:uid="{00000000-0005-0000-0000-000018070000}"/>
    <cellStyle name="Normal 10 2 2 2 3" xfId="4789" xr:uid="{00000000-0005-0000-0000-000019070000}"/>
    <cellStyle name="Normal 10 2 2 3" xfId="1603" xr:uid="{00000000-0005-0000-0000-00001A070000}"/>
    <cellStyle name="Normal 10 2 2 4" xfId="3489" xr:uid="{00000000-0005-0000-0000-00001B070000}"/>
    <cellStyle name="Normal 10 2 2 5" xfId="4788" xr:uid="{00000000-0005-0000-0000-00001C070000}"/>
    <cellStyle name="Normal 10 2 3" xfId="2079" xr:uid="{00000000-0005-0000-0000-00001D070000}"/>
    <cellStyle name="Normal 10 2 3 2" xfId="3491" xr:uid="{00000000-0005-0000-0000-00001E070000}"/>
    <cellStyle name="Normal 10 2 3 3" xfId="4790" xr:uid="{00000000-0005-0000-0000-00001F070000}"/>
    <cellStyle name="Normal 10 2 4" xfId="1059" xr:uid="{00000000-0005-0000-0000-000020070000}"/>
    <cellStyle name="Normal 10 2 5" xfId="2922" xr:uid="{00000000-0005-0000-0000-000021070000}"/>
    <cellStyle name="Normal 10 2 6" xfId="3488" xr:uid="{00000000-0005-0000-0000-000022070000}"/>
    <cellStyle name="Normal 10 2 7" xfId="4787" xr:uid="{00000000-0005-0000-0000-000023070000}"/>
    <cellStyle name="Normal 10 3" xfId="391" xr:uid="{00000000-0005-0000-0000-000024070000}"/>
    <cellStyle name="Normal 10 3 2" xfId="2249" xr:uid="{00000000-0005-0000-0000-000025070000}"/>
    <cellStyle name="Normal 10 3 2 2" xfId="3493" xr:uid="{00000000-0005-0000-0000-000026070000}"/>
    <cellStyle name="Normal 10 3 2 3" xfId="4792" xr:uid="{00000000-0005-0000-0000-000027070000}"/>
    <cellStyle name="Normal 10 3 3" xfId="1424" xr:uid="{00000000-0005-0000-0000-000028070000}"/>
    <cellStyle name="Normal 10 3 4" xfId="3492" xr:uid="{00000000-0005-0000-0000-000029070000}"/>
    <cellStyle name="Normal 10 3 5" xfId="4791" xr:uid="{00000000-0005-0000-0000-00002A070000}"/>
    <cellStyle name="Normal 10 4" xfId="561" xr:uid="{00000000-0005-0000-0000-00002B070000}"/>
    <cellStyle name="Normal 10 4 2" xfId="2417" xr:uid="{00000000-0005-0000-0000-00002C070000}"/>
    <cellStyle name="Normal 10 4 3" xfId="3494" xr:uid="{00000000-0005-0000-0000-00002D070000}"/>
    <cellStyle name="Normal 10 4 4" xfId="4793" xr:uid="{00000000-0005-0000-0000-00002E070000}"/>
    <cellStyle name="Normal 10 5" xfId="1920" xr:uid="{00000000-0005-0000-0000-00002F070000}"/>
    <cellStyle name="Normal 10 6" xfId="895" xr:uid="{00000000-0005-0000-0000-000030070000}"/>
    <cellStyle name="Normal 10 7" xfId="2765" xr:uid="{00000000-0005-0000-0000-000031070000}"/>
    <cellStyle name="Normal 10 8" xfId="3487" xr:uid="{00000000-0005-0000-0000-000032070000}"/>
    <cellStyle name="Normal 10 9" xfId="4786" xr:uid="{00000000-0005-0000-0000-000033070000}"/>
    <cellStyle name="Normal 11" xfId="6" xr:uid="{00000000-0005-0000-0000-000034070000}"/>
    <cellStyle name="Normal 11 10" xfId="5898" xr:uid="{00000000-0005-0000-0000-000035070000}"/>
    <cellStyle name="Normal 11 2" xfId="221" xr:uid="{00000000-0005-0000-0000-000036070000}"/>
    <cellStyle name="Normal 11 2 2" xfId="725" xr:uid="{00000000-0005-0000-0000-000037070000}"/>
    <cellStyle name="Normal 11 2 2 2" xfId="2578" xr:uid="{00000000-0005-0000-0000-000038070000}"/>
    <cellStyle name="Normal 11 2 2 2 2" xfId="3498" xr:uid="{00000000-0005-0000-0000-000039070000}"/>
    <cellStyle name="Normal 11 2 2 2 3" xfId="4797" xr:uid="{00000000-0005-0000-0000-00003A070000}"/>
    <cellStyle name="Normal 11 2 2 3" xfId="1604" xr:uid="{00000000-0005-0000-0000-00003B070000}"/>
    <cellStyle name="Normal 11 2 2 4" xfId="3497" xr:uid="{00000000-0005-0000-0000-00003C070000}"/>
    <cellStyle name="Normal 11 2 2 5" xfId="4796" xr:uid="{00000000-0005-0000-0000-00003D070000}"/>
    <cellStyle name="Normal 11 2 3" xfId="2080" xr:uid="{00000000-0005-0000-0000-00003E070000}"/>
    <cellStyle name="Normal 11 2 3 2" xfId="3499" xr:uid="{00000000-0005-0000-0000-00003F070000}"/>
    <cellStyle name="Normal 11 2 3 3" xfId="4798" xr:uid="{00000000-0005-0000-0000-000040070000}"/>
    <cellStyle name="Normal 11 2 4" xfId="1060" xr:uid="{00000000-0005-0000-0000-000041070000}"/>
    <cellStyle name="Normal 11 2 5" xfId="2923" xr:uid="{00000000-0005-0000-0000-000042070000}"/>
    <cellStyle name="Normal 11 2 6" xfId="3496" xr:uid="{00000000-0005-0000-0000-000043070000}"/>
    <cellStyle name="Normal 11 2 7" xfId="4795" xr:uid="{00000000-0005-0000-0000-000044070000}"/>
    <cellStyle name="Normal 11 3" xfId="392" xr:uid="{00000000-0005-0000-0000-000045070000}"/>
    <cellStyle name="Normal 11 3 2" xfId="2250" xr:uid="{00000000-0005-0000-0000-000046070000}"/>
    <cellStyle name="Normal 11 3 2 2" xfId="3501" xr:uid="{00000000-0005-0000-0000-000047070000}"/>
    <cellStyle name="Normal 11 3 2 3" xfId="4800" xr:uid="{00000000-0005-0000-0000-000048070000}"/>
    <cellStyle name="Normal 11 3 3" xfId="1425" xr:uid="{00000000-0005-0000-0000-000049070000}"/>
    <cellStyle name="Normal 11 3 4" xfId="3500" xr:uid="{00000000-0005-0000-0000-00004A070000}"/>
    <cellStyle name="Normal 11 3 5" xfId="4799" xr:uid="{00000000-0005-0000-0000-00004B070000}"/>
    <cellStyle name="Normal 11 4" xfId="562" xr:uid="{00000000-0005-0000-0000-00004C070000}"/>
    <cellStyle name="Normal 11 4 2" xfId="2418" xr:uid="{00000000-0005-0000-0000-00004D070000}"/>
    <cellStyle name="Normal 11 4 3" xfId="3502" xr:uid="{00000000-0005-0000-0000-00004E070000}"/>
    <cellStyle name="Normal 11 4 4" xfId="4801" xr:uid="{00000000-0005-0000-0000-00004F070000}"/>
    <cellStyle name="Normal 11 5" xfId="1921" xr:uid="{00000000-0005-0000-0000-000050070000}"/>
    <cellStyle name="Normal 11 6" xfId="896" xr:uid="{00000000-0005-0000-0000-000051070000}"/>
    <cellStyle name="Normal 11 7" xfId="2766" xr:uid="{00000000-0005-0000-0000-000052070000}"/>
    <cellStyle name="Normal 11 8" xfId="3495" xr:uid="{00000000-0005-0000-0000-000053070000}"/>
    <cellStyle name="Normal 11 9" xfId="4794" xr:uid="{00000000-0005-0000-0000-000054070000}"/>
    <cellStyle name="Normal 12" xfId="7" xr:uid="{00000000-0005-0000-0000-000055070000}"/>
    <cellStyle name="Normal 12 2" xfId="222" xr:uid="{00000000-0005-0000-0000-000056070000}"/>
    <cellStyle name="Normal 12 2 2" xfId="726" xr:uid="{00000000-0005-0000-0000-000057070000}"/>
    <cellStyle name="Normal 12 2 2 2" xfId="2579" xr:uid="{00000000-0005-0000-0000-000058070000}"/>
    <cellStyle name="Normal 12 2 2 2 2" xfId="3506" xr:uid="{00000000-0005-0000-0000-000059070000}"/>
    <cellStyle name="Normal 12 2 2 2 3" xfId="4805" xr:uid="{00000000-0005-0000-0000-00005A070000}"/>
    <cellStyle name="Normal 12 2 2 3" xfId="1605" xr:uid="{00000000-0005-0000-0000-00005B070000}"/>
    <cellStyle name="Normal 12 2 2 4" xfId="3505" xr:uid="{00000000-0005-0000-0000-00005C070000}"/>
    <cellStyle name="Normal 12 2 2 5" xfId="4804" xr:uid="{00000000-0005-0000-0000-00005D070000}"/>
    <cellStyle name="Normal 12 2 3" xfId="2081" xr:uid="{00000000-0005-0000-0000-00005E070000}"/>
    <cellStyle name="Normal 12 2 3 2" xfId="3507" xr:uid="{00000000-0005-0000-0000-00005F070000}"/>
    <cellStyle name="Normal 12 2 3 3" xfId="4806" xr:uid="{00000000-0005-0000-0000-000060070000}"/>
    <cellStyle name="Normal 12 2 4" xfId="1061" xr:uid="{00000000-0005-0000-0000-000061070000}"/>
    <cellStyle name="Normal 12 2 5" xfId="2924" xr:uid="{00000000-0005-0000-0000-000062070000}"/>
    <cellStyle name="Normal 12 2 6" xfId="3504" xr:uid="{00000000-0005-0000-0000-000063070000}"/>
    <cellStyle name="Normal 12 2 7" xfId="4803" xr:uid="{00000000-0005-0000-0000-000064070000}"/>
    <cellStyle name="Normal 12 3" xfId="393" xr:uid="{00000000-0005-0000-0000-000065070000}"/>
    <cellStyle name="Normal 12 3 2" xfId="2251" xr:uid="{00000000-0005-0000-0000-000066070000}"/>
    <cellStyle name="Normal 12 3 2 2" xfId="3509" xr:uid="{00000000-0005-0000-0000-000067070000}"/>
    <cellStyle name="Normal 12 3 2 3" xfId="4808" xr:uid="{00000000-0005-0000-0000-000068070000}"/>
    <cellStyle name="Normal 12 3 3" xfId="1426" xr:uid="{00000000-0005-0000-0000-000069070000}"/>
    <cellStyle name="Normal 12 3 4" xfId="3508" xr:uid="{00000000-0005-0000-0000-00006A070000}"/>
    <cellStyle name="Normal 12 3 5" xfId="4807" xr:uid="{00000000-0005-0000-0000-00006B070000}"/>
    <cellStyle name="Normal 12 4" xfId="563" xr:uid="{00000000-0005-0000-0000-00006C070000}"/>
    <cellStyle name="Normal 12 4 2" xfId="2419" xr:uid="{00000000-0005-0000-0000-00006D070000}"/>
    <cellStyle name="Normal 12 4 3" xfId="3510" xr:uid="{00000000-0005-0000-0000-00006E070000}"/>
    <cellStyle name="Normal 12 4 4" xfId="4809" xr:uid="{00000000-0005-0000-0000-00006F070000}"/>
    <cellStyle name="Normal 12 5" xfId="1922" xr:uid="{00000000-0005-0000-0000-000070070000}"/>
    <cellStyle name="Normal 12 6" xfId="897" xr:uid="{00000000-0005-0000-0000-000071070000}"/>
    <cellStyle name="Normal 12 7" xfId="2767" xr:uid="{00000000-0005-0000-0000-000072070000}"/>
    <cellStyle name="Normal 12 8" xfId="3503" xr:uid="{00000000-0005-0000-0000-000073070000}"/>
    <cellStyle name="Normal 12 9" xfId="4802" xr:uid="{00000000-0005-0000-0000-000074070000}"/>
    <cellStyle name="Normal 13" xfId="8" xr:uid="{00000000-0005-0000-0000-000075070000}"/>
    <cellStyle name="Normal 13 2" xfId="223" xr:uid="{00000000-0005-0000-0000-000076070000}"/>
    <cellStyle name="Normal 13 2 2" xfId="727" xr:uid="{00000000-0005-0000-0000-000077070000}"/>
    <cellStyle name="Normal 13 2 2 2" xfId="2580" xr:uid="{00000000-0005-0000-0000-000078070000}"/>
    <cellStyle name="Normal 13 2 2 2 2" xfId="3514" xr:uid="{00000000-0005-0000-0000-000079070000}"/>
    <cellStyle name="Normal 13 2 2 2 3" xfId="4813" xr:uid="{00000000-0005-0000-0000-00007A070000}"/>
    <cellStyle name="Normal 13 2 2 3" xfId="1606" xr:uid="{00000000-0005-0000-0000-00007B070000}"/>
    <cellStyle name="Normal 13 2 2 4" xfId="3513" xr:uid="{00000000-0005-0000-0000-00007C070000}"/>
    <cellStyle name="Normal 13 2 2 5" xfId="4812" xr:uid="{00000000-0005-0000-0000-00007D070000}"/>
    <cellStyle name="Normal 13 2 3" xfId="2082" xr:uid="{00000000-0005-0000-0000-00007E070000}"/>
    <cellStyle name="Normal 13 2 3 2" xfId="3515" xr:uid="{00000000-0005-0000-0000-00007F070000}"/>
    <cellStyle name="Normal 13 2 3 3" xfId="4814" xr:uid="{00000000-0005-0000-0000-000080070000}"/>
    <cellStyle name="Normal 13 2 4" xfId="1062" xr:uid="{00000000-0005-0000-0000-000081070000}"/>
    <cellStyle name="Normal 13 2 5" xfId="2925" xr:uid="{00000000-0005-0000-0000-000082070000}"/>
    <cellStyle name="Normal 13 2 6" xfId="3512" xr:uid="{00000000-0005-0000-0000-000083070000}"/>
    <cellStyle name="Normal 13 2 7" xfId="4811" xr:uid="{00000000-0005-0000-0000-000084070000}"/>
    <cellStyle name="Normal 13 3" xfId="394" xr:uid="{00000000-0005-0000-0000-000085070000}"/>
    <cellStyle name="Normal 13 3 2" xfId="884" xr:uid="{00000000-0005-0000-0000-000086070000}"/>
    <cellStyle name="Normal 13 3 2 2" xfId="2735" xr:uid="{00000000-0005-0000-0000-000087070000}"/>
    <cellStyle name="Normal 13 3 2 2 2" xfId="3518" xr:uid="{00000000-0005-0000-0000-000088070000}"/>
    <cellStyle name="Normal 13 3 2 2 3" xfId="4817" xr:uid="{00000000-0005-0000-0000-000089070000}"/>
    <cellStyle name="Normal 13 3 2 3" xfId="3517" xr:uid="{00000000-0005-0000-0000-00008A070000}"/>
    <cellStyle name="Normal 13 3 2 4" xfId="4816" xr:uid="{00000000-0005-0000-0000-00008B070000}"/>
    <cellStyle name="Normal 13 3 3" xfId="2252" xr:uid="{00000000-0005-0000-0000-00008C070000}"/>
    <cellStyle name="Normal 13 3 3 2" xfId="3519" xr:uid="{00000000-0005-0000-0000-00008D070000}"/>
    <cellStyle name="Normal 13 3 3 3" xfId="4818" xr:uid="{00000000-0005-0000-0000-00008E070000}"/>
    <cellStyle name="Normal 13 3 4" xfId="1427" xr:uid="{00000000-0005-0000-0000-00008F070000}"/>
    <cellStyle name="Normal 13 3 5" xfId="3080" xr:uid="{00000000-0005-0000-0000-000090070000}"/>
    <cellStyle name="Normal 13 3 6" xfId="3516" xr:uid="{00000000-0005-0000-0000-000091070000}"/>
    <cellStyle name="Normal 13 3 7" xfId="4815" xr:uid="{00000000-0005-0000-0000-000092070000}"/>
    <cellStyle name="Normal 13 4" xfId="564" xr:uid="{00000000-0005-0000-0000-000093070000}"/>
    <cellStyle name="Normal 13 4 2" xfId="2420" xr:uid="{00000000-0005-0000-0000-000094070000}"/>
    <cellStyle name="Normal 13 4 2 2" xfId="3521" xr:uid="{00000000-0005-0000-0000-000095070000}"/>
    <cellStyle name="Normal 13 4 2 3" xfId="4820" xr:uid="{00000000-0005-0000-0000-000096070000}"/>
    <cellStyle name="Normal 13 4 3" xfId="3520" xr:uid="{00000000-0005-0000-0000-000097070000}"/>
    <cellStyle name="Normal 13 4 4" xfId="4819" xr:uid="{00000000-0005-0000-0000-000098070000}"/>
    <cellStyle name="Normal 13 5" xfId="1923" xr:uid="{00000000-0005-0000-0000-000099070000}"/>
    <cellStyle name="Normal 13 5 2" xfId="3148" xr:uid="{00000000-0005-0000-0000-00009A070000}"/>
    <cellStyle name="Normal 13 5 3" xfId="4452" xr:uid="{00000000-0005-0000-0000-00009B070000}"/>
    <cellStyle name="Normal 13 6" xfId="898" xr:uid="{00000000-0005-0000-0000-00009C070000}"/>
    <cellStyle name="Normal 13 7" xfId="2768" xr:uid="{00000000-0005-0000-0000-00009D070000}"/>
    <cellStyle name="Normal 13 8" xfId="3511" xr:uid="{00000000-0005-0000-0000-00009E070000}"/>
    <cellStyle name="Normal 13 9" xfId="4810" xr:uid="{00000000-0005-0000-0000-00009F070000}"/>
    <cellStyle name="Normal 14" xfId="9" xr:uid="{00000000-0005-0000-0000-0000A0070000}"/>
    <cellStyle name="Normal 14 2" xfId="224" xr:uid="{00000000-0005-0000-0000-0000A1070000}"/>
    <cellStyle name="Normal 14 2 2" xfId="728" xr:uid="{00000000-0005-0000-0000-0000A2070000}"/>
    <cellStyle name="Normal 14 2 2 2" xfId="2581" xr:uid="{00000000-0005-0000-0000-0000A3070000}"/>
    <cellStyle name="Normal 14 2 2 2 2" xfId="3525" xr:uid="{00000000-0005-0000-0000-0000A4070000}"/>
    <cellStyle name="Normal 14 2 2 2 3" xfId="4824" xr:uid="{00000000-0005-0000-0000-0000A5070000}"/>
    <cellStyle name="Normal 14 2 2 3" xfId="1607" xr:uid="{00000000-0005-0000-0000-0000A6070000}"/>
    <cellStyle name="Normal 14 2 2 4" xfId="3524" xr:uid="{00000000-0005-0000-0000-0000A7070000}"/>
    <cellStyle name="Normal 14 2 2 5" xfId="4823" xr:uid="{00000000-0005-0000-0000-0000A8070000}"/>
    <cellStyle name="Normal 14 2 3" xfId="2083" xr:uid="{00000000-0005-0000-0000-0000A9070000}"/>
    <cellStyle name="Normal 14 2 3 2" xfId="3526" xr:uid="{00000000-0005-0000-0000-0000AA070000}"/>
    <cellStyle name="Normal 14 2 3 3" xfId="4825" xr:uid="{00000000-0005-0000-0000-0000AB070000}"/>
    <cellStyle name="Normal 14 2 4" xfId="1063" xr:uid="{00000000-0005-0000-0000-0000AC070000}"/>
    <cellStyle name="Normal 14 2 5" xfId="2926" xr:uid="{00000000-0005-0000-0000-0000AD070000}"/>
    <cellStyle name="Normal 14 2 6" xfId="3523" xr:uid="{00000000-0005-0000-0000-0000AE070000}"/>
    <cellStyle name="Normal 14 2 7" xfId="4822" xr:uid="{00000000-0005-0000-0000-0000AF070000}"/>
    <cellStyle name="Normal 14 3" xfId="395" xr:uid="{00000000-0005-0000-0000-0000B0070000}"/>
    <cellStyle name="Normal 14 3 2" xfId="2253" xr:uid="{00000000-0005-0000-0000-0000B1070000}"/>
    <cellStyle name="Normal 14 3 2 2" xfId="3528" xr:uid="{00000000-0005-0000-0000-0000B2070000}"/>
    <cellStyle name="Normal 14 3 2 3" xfId="4827" xr:uid="{00000000-0005-0000-0000-0000B3070000}"/>
    <cellStyle name="Normal 14 3 3" xfId="1428" xr:uid="{00000000-0005-0000-0000-0000B4070000}"/>
    <cellStyle name="Normal 14 3 4" xfId="3527" xr:uid="{00000000-0005-0000-0000-0000B5070000}"/>
    <cellStyle name="Normal 14 3 5" xfId="4826" xr:uid="{00000000-0005-0000-0000-0000B6070000}"/>
    <cellStyle name="Normal 14 4" xfId="565" xr:uid="{00000000-0005-0000-0000-0000B7070000}"/>
    <cellStyle name="Normal 14 4 2" xfId="2421" xr:uid="{00000000-0005-0000-0000-0000B8070000}"/>
    <cellStyle name="Normal 14 4 3" xfId="3529" xr:uid="{00000000-0005-0000-0000-0000B9070000}"/>
    <cellStyle name="Normal 14 4 4" xfId="4828" xr:uid="{00000000-0005-0000-0000-0000BA070000}"/>
    <cellStyle name="Normal 14 5" xfId="1924" xr:uid="{00000000-0005-0000-0000-0000BB070000}"/>
    <cellStyle name="Normal 14 6" xfId="899" xr:uid="{00000000-0005-0000-0000-0000BC070000}"/>
    <cellStyle name="Normal 14 7" xfId="2769" xr:uid="{00000000-0005-0000-0000-0000BD070000}"/>
    <cellStyle name="Normal 14 8" xfId="3522" xr:uid="{00000000-0005-0000-0000-0000BE070000}"/>
    <cellStyle name="Normal 14 9" xfId="4821" xr:uid="{00000000-0005-0000-0000-0000BF070000}"/>
    <cellStyle name="Normal 15" xfId="10" xr:uid="{00000000-0005-0000-0000-0000C0070000}"/>
    <cellStyle name="Normal 15 2" xfId="225" xr:uid="{00000000-0005-0000-0000-0000C1070000}"/>
    <cellStyle name="Normal 15 2 2" xfId="729" xr:uid="{00000000-0005-0000-0000-0000C2070000}"/>
    <cellStyle name="Normal 15 2 2 2" xfId="2582" xr:uid="{00000000-0005-0000-0000-0000C3070000}"/>
    <cellStyle name="Normal 15 2 2 2 2" xfId="3533" xr:uid="{00000000-0005-0000-0000-0000C4070000}"/>
    <cellStyle name="Normal 15 2 2 2 3" xfId="4832" xr:uid="{00000000-0005-0000-0000-0000C5070000}"/>
    <cellStyle name="Normal 15 2 2 3" xfId="1608" xr:uid="{00000000-0005-0000-0000-0000C6070000}"/>
    <cellStyle name="Normal 15 2 2 4" xfId="3532" xr:uid="{00000000-0005-0000-0000-0000C7070000}"/>
    <cellStyle name="Normal 15 2 2 5" xfId="4831" xr:uid="{00000000-0005-0000-0000-0000C8070000}"/>
    <cellStyle name="Normal 15 2 3" xfId="2084" xr:uid="{00000000-0005-0000-0000-0000C9070000}"/>
    <cellStyle name="Normal 15 2 3 2" xfId="3534" xr:uid="{00000000-0005-0000-0000-0000CA070000}"/>
    <cellStyle name="Normal 15 2 3 3" xfId="4833" xr:uid="{00000000-0005-0000-0000-0000CB070000}"/>
    <cellStyle name="Normal 15 2 4" xfId="1064" xr:uid="{00000000-0005-0000-0000-0000CC070000}"/>
    <cellStyle name="Normal 15 2 5" xfId="2927" xr:uid="{00000000-0005-0000-0000-0000CD070000}"/>
    <cellStyle name="Normal 15 2 6" xfId="3531" xr:uid="{00000000-0005-0000-0000-0000CE070000}"/>
    <cellStyle name="Normal 15 2 7" xfId="4830" xr:uid="{00000000-0005-0000-0000-0000CF070000}"/>
    <cellStyle name="Normal 15 3" xfId="396" xr:uid="{00000000-0005-0000-0000-0000D0070000}"/>
    <cellStyle name="Normal 15 3 2" xfId="2254" xr:uid="{00000000-0005-0000-0000-0000D1070000}"/>
    <cellStyle name="Normal 15 3 2 2" xfId="3536" xr:uid="{00000000-0005-0000-0000-0000D2070000}"/>
    <cellStyle name="Normal 15 3 2 3" xfId="4835" xr:uid="{00000000-0005-0000-0000-0000D3070000}"/>
    <cellStyle name="Normal 15 3 3" xfId="1429" xr:uid="{00000000-0005-0000-0000-0000D4070000}"/>
    <cellStyle name="Normal 15 3 4" xfId="3535" xr:uid="{00000000-0005-0000-0000-0000D5070000}"/>
    <cellStyle name="Normal 15 3 5" xfId="4834" xr:uid="{00000000-0005-0000-0000-0000D6070000}"/>
    <cellStyle name="Normal 15 4" xfId="566" xr:uid="{00000000-0005-0000-0000-0000D7070000}"/>
    <cellStyle name="Normal 15 4 2" xfId="2422" xr:uid="{00000000-0005-0000-0000-0000D8070000}"/>
    <cellStyle name="Normal 15 4 3" xfId="3537" xr:uid="{00000000-0005-0000-0000-0000D9070000}"/>
    <cellStyle name="Normal 15 4 4" xfId="4836" xr:uid="{00000000-0005-0000-0000-0000DA070000}"/>
    <cellStyle name="Normal 15 5" xfId="1925" xr:uid="{00000000-0005-0000-0000-0000DB070000}"/>
    <cellStyle name="Normal 15 6" xfId="900" xr:uid="{00000000-0005-0000-0000-0000DC070000}"/>
    <cellStyle name="Normal 15 7" xfId="2770" xr:uid="{00000000-0005-0000-0000-0000DD070000}"/>
    <cellStyle name="Normal 15 8" xfId="3530" xr:uid="{00000000-0005-0000-0000-0000DE070000}"/>
    <cellStyle name="Normal 15 9" xfId="4829" xr:uid="{00000000-0005-0000-0000-0000DF070000}"/>
    <cellStyle name="Normal 16" xfId="11" xr:uid="{00000000-0005-0000-0000-0000E0070000}"/>
    <cellStyle name="Normal 16 2" xfId="226" xr:uid="{00000000-0005-0000-0000-0000E1070000}"/>
    <cellStyle name="Normal 16 2 2" xfId="730" xr:uid="{00000000-0005-0000-0000-0000E2070000}"/>
    <cellStyle name="Normal 16 2 2 2" xfId="2583" xr:uid="{00000000-0005-0000-0000-0000E3070000}"/>
    <cellStyle name="Normal 16 2 2 2 2" xfId="3541" xr:uid="{00000000-0005-0000-0000-0000E4070000}"/>
    <cellStyle name="Normal 16 2 2 2 3" xfId="4840" xr:uid="{00000000-0005-0000-0000-0000E5070000}"/>
    <cellStyle name="Normal 16 2 2 3" xfId="1609" xr:uid="{00000000-0005-0000-0000-0000E6070000}"/>
    <cellStyle name="Normal 16 2 2 4" xfId="3540" xr:uid="{00000000-0005-0000-0000-0000E7070000}"/>
    <cellStyle name="Normal 16 2 2 5" xfId="4839" xr:uid="{00000000-0005-0000-0000-0000E8070000}"/>
    <cellStyle name="Normal 16 2 3" xfId="2085" xr:uid="{00000000-0005-0000-0000-0000E9070000}"/>
    <cellStyle name="Normal 16 2 3 2" xfId="3542" xr:uid="{00000000-0005-0000-0000-0000EA070000}"/>
    <cellStyle name="Normal 16 2 3 3" xfId="4841" xr:uid="{00000000-0005-0000-0000-0000EB070000}"/>
    <cellStyle name="Normal 16 2 4" xfId="1065" xr:uid="{00000000-0005-0000-0000-0000EC070000}"/>
    <cellStyle name="Normal 16 2 5" xfId="2928" xr:uid="{00000000-0005-0000-0000-0000ED070000}"/>
    <cellStyle name="Normal 16 2 6" xfId="3539" xr:uid="{00000000-0005-0000-0000-0000EE070000}"/>
    <cellStyle name="Normal 16 2 7" xfId="4838" xr:uid="{00000000-0005-0000-0000-0000EF070000}"/>
    <cellStyle name="Normal 16 3" xfId="397" xr:uid="{00000000-0005-0000-0000-0000F0070000}"/>
    <cellStyle name="Normal 16 3 2" xfId="2255" xr:uid="{00000000-0005-0000-0000-0000F1070000}"/>
    <cellStyle name="Normal 16 3 2 2" xfId="3544" xr:uid="{00000000-0005-0000-0000-0000F2070000}"/>
    <cellStyle name="Normal 16 3 2 3" xfId="4843" xr:uid="{00000000-0005-0000-0000-0000F3070000}"/>
    <cellStyle name="Normal 16 3 3" xfId="1430" xr:uid="{00000000-0005-0000-0000-0000F4070000}"/>
    <cellStyle name="Normal 16 3 4" xfId="3543" xr:uid="{00000000-0005-0000-0000-0000F5070000}"/>
    <cellStyle name="Normal 16 3 5" xfId="4842" xr:uid="{00000000-0005-0000-0000-0000F6070000}"/>
    <cellStyle name="Normal 16 4" xfId="567" xr:uid="{00000000-0005-0000-0000-0000F7070000}"/>
    <cellStyle name="Normal 16 4 2" xfId="2423" xr:uid="{00000000-0005-0000-0000-0000F8070000}"/>
    <cellStyle name="Normal 16 4 3" xfId="3545" xr:uid="{00000000-0005-0000-0000-0000F9070000}"/>
    <cellStyle name="Normal 16 4 4" xfId="4844" xr:uid="{00000000-0005-0000-0000-0000FA070000}"/>
    <cellStyle name="Normal 16 5" xfId="1926" xr:uid="{00000000-0005-0000-0000-0000FB070000}"/>
    <cellStyle name="Normal 16 6" xfId="901" xr:uid="{00000000-0005-0000-0000-0000FC070000}"/>
    <cellStyle name="Normal 16 7" xfId="2771" xr:uid="{00000000-0005-0000-0000-0000FD070000}"/>
    <cellStyle name="Normal 16 8" xfId="3538" xr:uid="{00000000-0005-0000-0000-0000FE070000}"/>
    <cellStyle name="Normal 16 9" xfId="4837" xr:uid="{00000000-0005-0000-0000-0000FF070000}"/>
    <cellStyle name="Normal 17" xfId="12" xr:uid="{00000000-0005-0000-0000-000000080000}"/>
    <cellStyle name="Normal 17 2" xfId="227" xr:uid="{00000000-0005-0000-0000-000001080000}"/>
    <cellStyle name="Normal 17 2 2" xfId="731" xr:uid="{00000000-0005-0000-0000-000002080000}"/>
    <cellStyle name="Normal 17 2 2 2" xfId="2584" xr:uid="{00000000-0005-0000-0000-000003080000}"/>
    <cellStyle name="Normal 17 2 2 2 2" xfId="3549" xr:uid="{00000000-0005-0000-0000-000004080000}"/>
    <cellStyle name="Normal 17 2 2 2 3" xfId="4848" xr:uid="{00000000-0005-0000-0000-000005080000}"/>
    <cellStyle name="Normal 17 2 2 3" xfId="1610" xr:uid="{00000000-0005-0000-0000-000006080000}"/>
    <cellStyle name="Normal 17 2 2 4" xfId="3548" xr:uid="{00000000-0005-0000-0000-000007080000}"/>
    <cellStyle name="Normal 17 2 2 5" xfId="4847" xr:uid="{00000000-0005-0000-0000-000008080000}"/>
    <cellStyle name="Normal 17 2 3" xfId="2086" xr:uid="{00000000-0005-0000-0000-000009080000}"/>
    <cellStyle name="Normal 17 2 3 2" xfId="3550" xr:uid="{00000000-0005-0000-0000-00000A080000}"/>
    <cellStyle name="Normal 17 2 3 3" xfId="4849" xr:uid="{00000000-0005-0000-0000-00000B080000}"/>
    <cellStyle name="Normal 17 2 4" xfId="1066" xr:uid="{00000000-0005-0000-0000-00000C080000}"/>
    <cellStyle name="Normal 17 2 5" xfId="2929" xr:uid="{00000000-0005-0000-0000-00000D080000}"/>
    <cellStyle name="Normal 17 2 6" xfId="3547" xr:uid="{00000000-0005-0000-0000-00000E080000}"/>
    <cellStyle name="Normal 17 2 7" xfId="4846" xr:uid="{00000000-0005-0000-0000-00000F080000}"/>
    <cellStyle name="Normal 17 3" xfId="398" xr:uid="{00000000-0005-0000-0000-000010080000}"/>
    <cellStyle name="Normal 17 3 2" xfId="2256" xr:uid="{00000000-0005-0000-0000-000011080000}"/>
    <cellStyle name="Normal 17 3 2 2" xfId="3552" xr:uid="{00000000-0005-0000-0000-000012080000}"/>
    <cellStyle name="Normal 17 3 2 3" xfId="4851" xr:uid="{00000000-0005-0000-0000-000013080000}"/>
    <cellStyle name="Normal 17 3 3" xfId="1431" xr:uid="{00000000-0005-0000-0000-000014080000}"/>
    <cellStyle name="Normal 17 3 4" xfId="3551" xr:uid="{00000000-0005-0000-0000-000015080000}"/>
    <cellStyle name="Normal 17 3 5" xfId="4850" xr:uid="{00000000-0005-0000-0000-000016080000}"/>
    <cellStyle name="Normal 17 4" xfId="568" xr:uid="{00000000-0005-0000-0000-000017080000}"/>
    <cellStyle name="Normal 17 4 2" xfId="2424" xr:uid="{00000000-0005-0000-0000-000018080000}"/>
    <cellStyle name="Normal 17 4 3" xfId="3553" xr:uid="{00000000-0005-0000-0000-000019080000}"/>
    <cellStyle name="Normal 17 4 4" xfId="4852" xr:uid="{00000000-0005-0000-0000-00001A080000}"/>
    <cellStyle name="Normal 17 5" xfId="1927" xr:uid="{00000000-0005-0000-0000-00001B080000}"/>
    <cellStyle name="Normal 17 6" xfId="902" xr:uid="{00000000-0005-0000-0000-00001C080000}"/>
    <cellStyle name="Normal 17 7" xfId="2772" xr:uid="{00000000-0005-0000-0000-00001D080000}"/>
    <cellStyle name="Normal 17 8" xfId="3546" xr:uid="{00000000-0005-0000-0000-00001E080000}"/>
    <cellStyle name="Normal 17 9" xfId="4845" xr:uid="{00000000-0005-0000-0000-00001F080000}"/>
    <cellStyle name="Normal 18" xfId="13" xr:uid="{00000000-0005-0000-0000-000020080000}"/>
    <cellStyle name="Normal 18 2" xfId="228" xr:uid="{00000000-0005-0000-0000-000021080000}"/>
    <cellStyle name="Normal 18 2 2" xfId="732" xr:uid="{00000000-0005-0000-0000-000022080000}"/>
    <cellStyle name="Normal 18 2 2 2" xfId="2585" xr:uid="{00000000-0005-0000-0000-000023080000}"/>
    <cellStyle name="Normal 18 2 2 2 2" xfId="3557" xr:uid="{00000000-0005-0000-0000-000024080000}"/>
    <cellStyle name="Normal 18 2 2 2 3" xfId="4856" xr:uid="{00000000-0005-0000-0000-000025080000}"/>
    <cellStyle name="Normal 18 2 2 3" xfId="1611" xr:uid="{00000000-0005-0000-0000-000026080000}"/>
    <cellStyle name="Normal 18 2 2 4" xfId="3556" xr:uid="{00000000-0005-0000-0000-000027080000}"/>
    <cellStyle name="Normal 18 2 2 5" xfId="4855" xr:uid="{00000000-0005-0000-0000-000028080000}"/>
    <cellStyle name="Normal 18 2 3" xfId="2087" xr:uid="{00000000-0005-0000-0000-000029080000}"/>
    <cellStyle name="Normal 18 2 3 2" xfId="3558" xr:uid="{00000000-0005-0000-0000-00002A080000}"/>
    <cellStyle name="Normal 18 2 3 3" xfId="4857" xr:uid="{00000000-0005-0000-0000-00002B080000}"/>
    <cellStyle name="Normal 18 2 4" xfId="1067" xr:uid="{00000000-0005-0000-0000-00002C080000}"/>
    <cellStyle name="Normal 18 2 5" xfId="2930" xr:uid="{00000000-0005-0000-0000-00002D080000}"/>
    <cellStyle name="Normal 18 2 6" xfId="3555" xr:uid="{00000000-0005-0000-0000-00002E080000}"/>
    <cellStyle name="Normal 18 2 7" xfId="4854" xr:uid="{00000000-0005-0000-0000-00002F080000}"/>
    <cellStyle name="Normal 18 3" xfId="399" xr:uid="{00000000-0005-0000-0000-000030080000}"/>
    <cellStyle name="Normal 18 3 2" xfId="2257" xr:uid="{00000000-0005-0000-0000-000031080000}"/>
    <cellStyle name="Normal 18 3 2 2" xfId="3560" xr:uid="{00000000-0005-0000-0000-000032080000}"/>
    <cellStyle name="Normal 18 3 2 3" xfId="4859" xr:uid="{00000000-0005-0000-0000-000033080000}"/>
    <cellStyle name="Normal 18 3 3" xfId="1432" xr:uid="{00000000-0005-0000-0000-000034080000}"/>
    <cellStyle name="Normal 18 3 4" xfId="3559" xr:uid="{00000000-0005-0000-0000-000035080000}"/>
    <cellStyle name="Normal 18 3 5" xfId="4858" xr:uid="{00000000-0005-0000-0000-000036080000}"/>
    <cellStyle name="Normal 18 4" xfId="569" xr:uid="{00000000-0005-0000-0000-000037080000}"/>
    <cellStyle name="Normal 18 4 2" xfId="2425" xr:uid="{00000000-0005-0000-0000-000038080000}"/>
    <cellStyle name="Normal 18 4 3" xfId="3561" xr:uid="{00000000-0005-0000-0000-000039080000}"/>
    <cellStyle name="Normal 18 4 4" xfId="4860" xr:uid="{00000000-0005-0000-0000-00003A080000}"/>
    <cellStyle name="Normal 18 5" xfId="1928" xr:uid="{00000000-0005-0000-0000-00003B080000}"/>
    <cellStyle name="Normal 18 6" xfId="903" xr:uid="{00000000-0005-0000-0000-00003C080000}"/>
    <cellStyle name="Normal 18 7" xfId="2773" xr:uid="{00000000-0005-0000-0000-00003D080000}"/>
    <cellStyle name="Normal 18 8" xfId="3554" xr:uid="{00000000-0005-0000-0000-00003E080000}"/>
    <cellStyle name="Normal 18 9" xfId="4853" xr:uid="{00000000-0005-0000-0000-00003F080000}"/>
    <cellStyle name="Normal 19" xfId="158" xr:uid="{00000000-0005-0000-0000-000040080000}"/>
    <cellStyle name="Normal 19 2" xfId="366" xr:uid="{00000000-0005-0000-0000-000041080000}"/>
    <cellStyle name="Normal 19 2 2" xfId="870" xr:uid="{00000000-0005-0000-0000-000042080000}"/>
    <cellStyle name="Normal 19 2 2 2" xfId="2722" xr:uid="{00000000-0005-0000-0000-000043080000}"/>
    <cellStyle name="Normal 19 2 2 2 2" xfId="3565" xr:uid="{00000000-0005-0000-0000-000044080000}"/>
    <cellStyle name="Normal 19 2 2 2 3" xfId="4864" xr:uid="{00000000-0005-0000-0000-000045080000}"/>
    <cellStyle name="Normal 19 2 2 3" xfId="1748" xr:uid="{00000000-0005-0000-0000-000046080000}"/>
    <cellStyle name="Normal 19 2 2 4" xfId="3564" xr:uid="{00000000-0005-0000-0000-000047080000}"/>
    <cellStyle name="Normal 19 2 2 5" xfId="4863" xr:uid="{00000000-0005-0000-0000-000048080000}"/>
    <cellStyle name="Normal 19 2 3" xfId="2224" xr:uid="{00000000-0005-0000-0000-000049080000}"/>
    <cellStyle name="Normal 19 2 3 2" xfId="3566" xr:uid="{00000000-0005-0000-0000-00004A080000}"/>
    <cellStyle name="Normal 19 2 3 3" xfId="4865" xr:uid="{00000000-0005-0000-0000-00004B080000}"/>
    <cellStyle name="Normal 19 2 4" xfId="1204" xr:uid="{00000000-0005-0000-0000-00004C080000}"/>
    <cellStyle name="Normal 19 2 5" xfId="3067" xr:uid="{00000000-0005-0000-0000-00004D080000}"/>
    <cellStyle name="Normal 19 2 6" xfId="3563" xr:uid="{00000000-0005-0000-0000-00004E080000}"/>
    <cellStyle name="Normal 19 2 7" xfId="4862" xr:uid="{00000000-0005-0000-0000-00004F080000}"/>
    <cellStyle name="Normal 19 3" xfId="536" xr:uid="{00000000-0005-0000-0000-000050080000}"/>
    <cellStyle name="Normal 19 3 2" xfId="2394" xr:uid="{00000000-0005-0000-0000-000051080000}"/>
    <cellStyle name="Normal 19 3 2 2" xfId="3568" xr:uid="{00000000-0005-0000-0000-000052080000}"/>
    <cellStyle name="Normal 19 3 2 3" xfId="4867" xr:uid="{00000000-0005-0000-0000-000053080000}"/>
    <cellStyle name="Normal 19 3 3" xfId="1570" xr:uid="{00000000-0005-0000-0000-000054080000}"/>
    <cellStyle name="Normal 19 3 4" xfId="3567" xr:uid="{00000000-0005-0000-0000-000055080000}"/>
    <cellStyle name="Normal 19 3 5" xfId="4866" xr:uid="{00000000-0005-0000-0000-000056080000}"/>
    <cellStyle name="Normal 19 4" xfId="708" xr:uid="{00000000-0005-0000-0000-000057080000}"/>
    <cellStyle name="Normal 19 4 2" xfId="2563" xr:uid="{00000000-0005-0000-0000-000058080000}"/>
    <cellStyle name="Normal 19 4 3" xfId="3569" xr:uid="{00000000-0005-0000-0000-000059080000}"/>
    <cellStyle name="Normal 19 4 4" xfId="4868" xr:uid="{00000000-0005-0000-0000-00005A080000}"/>
    <cellStyle name="Normal 19 5" xfId="2065" xr:uid="{00000000-0005-0000-0000-00005B080000}"/>
    <cellStyle name="Normal 19 6" xfId="1040" xr:uid="{00000000-0005-0000-0000-00005C080000}"/>
    <cellStyle name="Normal 19 7" xfId="2910" xr:uid="{00000000-0005-0000-0000-00005D080000}"/>
    <cellStyle name="Normal 19 8" xfId="3562" xr:uid="{00000000-0005-0000-0000-00005E080000}"/>
    <cellStyle name="Normal 19 9" xfId="4861" xr:uid="{00000000-0005-0000-0000-00005F080000}"/>
    <cellStyle name="Normal 2" xfId="14" xr:uid="{00000000-0005-0000-0000-000060080000}"/>
    <cellStyle name="Normal 2 10" xfId="570" xr:uid="{00000000-0005-0000-0000-000061080000}"/>
    <cellStyle name="Normal 2 10 2" xfId="2426" xr:uid="{00000000-0005-0000-0000-000062080000}"/>
    <cellStyle name="Normal 2 10 2 2" xfId="3571" xr:uid="{00000000-0005-0000-0000-000063080000}"/>
    <cellStyle name="Normal 2 10 2 3" xfId="4870" xr:uid="{00000000-0005-0000-0000-000064080000}"/>
    <cellStyle name="Normal 2 10 3" xfId="1433" xr:uid="{00000000-0005-0000-0000-000065080000}"/>
    <cellStyle name="Normal 2 10 4" xfId="3570" xr:uid="{00000000-0005-0000-0000-000066080000}"/>
    <cellStyle name="Normal 2 10 5" xfId="4869" xr:uid="{00000000-0005-0000-0000-000067080000}"/>
    <cellStyle name="Normal 2 11" xfId="1929" xr:uid="{00000000-0005-0000-0000-000068080000}"/>
    <cellStyle name="Normal 2 11 2" xfId="3572" xr:uid="{00000000-0005-0000-0000-000069080000}"/>
    <cellStyle name="Normal 2 12" xfId="888" xr:uid="{00000000-0005-0000-0000-00006A080000}"/>
    <cellStyle name="Normal 2 13" xfId="2774" xr:uid="{00000000-0005-0000-0000-00006B080000}"/>
    <cellStyle name="Normal 2 14" xfId="3082" xr:uid="{00000000-0005-0000-0000-00006C080000}"/>
    <cellStyle name="Normal 2 2" xfId="33" xr:uid="{00000000-0005-0000-0000-00006D080000}"/>
    <cellStyle name="Normal 2 2 10" xfId="555" xr:uid="{00000000-0005-0000-0000-00006E080000}"/>
    <cellStyle name="Normal 2 2 10 2" xfId="2411" xr:uid="{00000000-0005-0000-0000-00006F080000}"/>
    <cellStyle name="Normal 2 2 10 3" xfId="3573" xr:uid="{00000000-0005-0000-0000-000070080000}"/>
    <cellStyle name="Normal 2 2 10 4" xfId="4871" xr:uid="{00000000-0005-0000-0000-000071080000}"/>
    <cellStyle name="Normal 2 2 11" xfId="587" xr:uid="{00000000-0005-0000-0000-000072080000}"/>
    <cellStyle name="Normal 2 2 11 2" xfId="2442" xr:uid="{00000000-0005-0000-0000-000073080000}"/>
    <cellStyle name="Normal 2 2 12" xfId="1944" xr:uid="{00000000-0005-0000-0000-000074080000}"/>
    <cellStyle name="Normal 2 2 13" xfId="919" xr:uid="{00000000-0005-0000-0000-000075080000}"/>
    <cellStyle name="Normal 2 2 14" xfId="2789" xr:uid="{00000000-0005-0000-0000-000076080000}"/>
    <cellStyle name="Normal 2 2 15" xfId="3089" xr:uid="{00000000-0005-0000-0000-000077080000}"/>
    <cellStyle name="Normal 2 2 16" xfId="3152" xr:uid="{00000000-0005-0000-0000-000078080000}"/>
    <cellStyle name="Normal 2 2 17" xfId="4455" xr:uid="{00000000-0005-0000-0000-000079080000}"/>
    <cellStyle name="Normal 2 2 18" xfId="5899" xr:uid="{00000000-0005-0000-0000-00007A080000}"/>
    <cellStyle name="Normal 2 2 2" xfId="45" xr:uid="{00000000-0005-0000-0000-00007B080000}"/>
    <cellStyle name="Normal 2 2 2 10" xfId="3574" xr:uid="{00000000-0005-0000-0000-00007C080000}"/>
    <cellStyle name="Normal 2 2 2 11" xfId="4872" xr:uid="{00000000-0005-0000-0000-00007D080000}"/>
    <cellStyle name="Normal 2 2 2 12" xfId="5900" xr:uid="{00000000-0005-0000-0000-00007E080000}"/>
    <cellStyle name="Normal 2 2 2 2" xfId="112" xr:uid="{00000000-0005-0000-0000-00007F080000}"/>
    <cellStyle name="Normal 2 2 2 2 10" xfId="5901" xr:uid="{00000000-0005-0000-0000-000080080000}"/>
    <cellStyle name="Normal 2 2 2 2 2" xfId="320" xr:uid="{00000000-0005-0000-0000-000081080000}"/>
    <cellStyle name="Normal 2 2 2 2 2 2" xfId="825" xr:uid="{00000000-0005-0000-0000-000082080000}"/>
    <cellStyle name="Normal 2 2 2 2 2 2 2" xfId="2677" xr:uid="{00000000-0005-0000-0000-000083080000}"/>
    <cellStyle name="Normal 2 2 2 2 2 2 2 2" xfId="3578" xr:uid="{00000000-0005-0000-0000-000084080000}"/>
    <cellStyle name="Normal 2 2 2 2 2 2 2 3" xfId="4876" xr:uid="{00000000-0005-0000-0000-000085080000}"/>
    <cellStyle name="Normal 2 2 2 2 2 2 3" xfId="1703" xr:uid="{00000000-0005-0000-0000-000086080000}"/>
    <cellStyle name="Normal 2 2 2 2 2 2 4" xfId="3577" xr:uid="{00000000-0005-0000-0000-000087080000}"/>
    <cellStyle name="Normal 2 2 2 2 2 2 5" xfId="4875" xr:uid="{00000000-0005-0000-0000-000088080000}"/>
    <cellStyle name="Normal 2 2 2 2 2 3" xfId="2179" xr:uid="{00000000-0005-0000-0000-000089080000}"/>
    <cellStyle name="Normal 2 2 2 2 2 3 2" xfId="3579" xr:uid="{00000000-0005-0000-0000-00008A080000}"/>
    <cellStyle name="Normal 2 2 2 2 2 3 3" xfId="4877" xr:uid="{00000000-0005-0000-0000-00008B080000}"/>
    <cellStyle name="Normal 2 2 2 2 2 4" xfId="1159" xr:uid="{00000000-0005-0000-0000-00008C080000}"/>
    <cellStyle name="Normal 2 2 2 2 2 5" xfId="3022" xr:uid="{00000000-0005-0000-0000-00008D080000}"/>
    <cellStyle name="Normal 2 2 2 2 2 6" xfId="3576" xr:uid="{00000000-0005-0000-0000-00008E080000}"/>
    <cellStyle name="Normal 2 2 2 2 2 7" xfId="4874" xr:uid="{00000000-0005-0000-0000-00008F080000}"/>
    <cellStyle name="Normal 2 2 2 2 3" xfId="491" xr:uid="{00000000-0005-0000-0000-000090080000}"/>
    <cellStyle name="Normal 2 2 2 2 3 2" xfId="2349" xr:uid="{00000000-0005-0000-0000-000091080000}"/>
    <cellStyle name="Normal 2 2 2 2 3 2 2" xfId="3581" xr:uid="{00000000-0005-0000-0000-000092080000}"/>
    <cellStyle name="Normal 2 2 2 2 3 2 3" xfId="4879" xr:uid="{00000000-0005-0000-0000-000093080000}"/>
    <cellStyle name="Normal 2 2 2 2 3 3" xfId="1525" xr:uid="{00000000-0005-0000-0000-000094080000}"/>
    <cellStyle name="Normal 2 2 2 2 3 4" xfId="3580" xr:uid="{00000000-0005-0000-0000-000095080000}"/>
    <cellStyle name="Normal 2 2 2 2 3 5" xfId="4878" xr:uid="{00000000-0005-0000-0000-000096080000}"/>
    <cellStyle name="Normal 2 2 2 2 4" xfId="663" xr:uid="{00000000-0005-0000-0000-000097080000}"/>
    <cellStyle name="Normal 2 2 2 2 4 2" xfId="2518" xr:uid="{00000000-0005-0000-0000-000098080000}"/>
    <cellStyle name="Normal 2 2 2 2 4 3" xfId="3582" xr:uid="{00000000-0005-0000-0000-000099080000}"/>
    <cellStyle name="Normal 2 2 2 2 4 4" xfId="4880" xr:uid="{00000000-0005-0000-0000-00009A080000}"/>
    <cellStyle name="Normal 2 2 2 2 5" xfId="2020" xr:uid="{00000000-0005-0000-0000-00009B080000}"/>
    <cellStyle name="Normal 2 2 2 2 6" xfId="995" xr:uid="{00000000-0005-0000-0000-00009C080000}"/>
    <cellStyle name="Normal 2 2 2 2 7" xfId="2865" xr:uid="{00000000-0005-0000-0000-00009D080000}"/>
    <cellStyle name="Normal 2 2 2 2 8" xfId="3575" xr:uid="{00000000-0005-0000-0000-00009E080000}"/>
    <cellStyle name="Normal 2 2 2 2 9" xfId="4873" xr:uid="{00000000-0005-0000-0000-00009F080000}"/>
    <cellStyle name="Normal 2 2 2 3" xfId="256" xr:uid="{00000000-0005-0000-0000-0000A0080000}"/>
    <cellStyle name="Normal 2 2 2 3 2" xfId="761" xr:uid="{00000000-0005-0000-0000-0000A1080000}"/>
    <cellStyle name="Normal 2 2 2 3 2 2" xfId="2613" xr:uid="{00000000-0005-0000-0000-0000A2080000}"/>
    <cellStyle name="Normal 2 2 2 3 2 2 2" xfId="3585" xr:uid="{00000000-0005-0000-0000-0000A3080000}"/>
    <cellStyle name="Normal 2 2 2 3 2 2 3" xfId="4883" xr:uid="{00000000-0005-0000-0000-0000A4080000}"/>
    <cellStyle name="Normal 2 2 2 3 2 3" xfId="1639" xr:uid="{00000000-0005-0000-0000-0000A5080000}"/>
    <cellStyle name="Normal 2 2 2 3 2 4" xfId="3584" xr:uid="{00000000-0005-0000-0000-0000A6080000}"/>
    <cellStyle name="Normal 2 2 2 3 2 5" xfId="4882" xr:uid="{00000000-0005-0000-0000-0000A7080000}"/>
    <cellStyle name="Normal 2 2 2 3 3" xfId="2115" xr:uid="{00000000-0005-0000-0000-0000A8080000}"/>
    <cellStyle name="Normal 2 2 2 3 3 2" xfId="3586" xr:uid="{00000000-0005-0000-0000-0000A9080000}"/>
    <cellStyle name="Normal 2 2 2 3 3 3" xfId="4884" xr:uid="{00000000-0005-0000-0000-0000AA080000}"/>
    <cellStyle name="Normal 2 2 2 3 4" xfId="1095" xr:uid="{00000000-0005-0000-0000-0000AB080000}"/>
    <cellStyle name="Normal 2 2 2 3 5" xfId="2958" xr:uid="{00000000-0005-0000-0000-0000AC080000}"/>
    <cellStyle name="Normal 2 2 2 3 6" xfId="3583" xr:uid="{00000000-0005-0000-0000-0000AD080000}"/>
    <cellStyle name="Normal 2 2 2 3 7" xfId="4881" xr:uid="{00000000-0005-0000-0000-0000AE080000}"/>
    <cellStyle name="Normal 2 2 2 4" xfId="427" xr:uid="{00000000-0005-0000-0000-0000AF080000}"/>
    <cellStyle name="Normal 2 2 2 4 2" xfId="2285" xr:uid="{00000000-0005-0000-0000-0000B0080000}"/>
    <cellStyle name="Normal 2 2 2 4 2 2" xfId="3588" xr:uid="{00000000-0005-0000-0000-0000B1080000}"/>
    <cellStyle name="Normal 2 2 2 4 2 3" xfId="4886" xr:uid="{00000000-0005-0000-0000-0000B2080000}"/>
    <cellStyle name="Normal 2 2 2 4 3" xfId="1461" xr:uid="{00000000-0005-0000-0000-0000B3080000}"/>
    <cellStyle name="Normal 2 2 2 4 4" xfId="3587" xr:uid="{00000000-0005-0000-0000-0000B4080000}"/>
    <cellStyle name="Normal 2 2 2 4 5" xfId="4885" xr:uid="{00000000-0005-0000-0000-0000B5080000}"/>
    <cellStyle name="Normal 2 2 2 5" xfId="599" xr:uid="{00000000-0005-0000-0000-0000B6080000}"/>
    <cellStyle name="Normal 2 2 2 5 2" xfId="2454" xr:uid="{00000000-0005-0000-0000-0000B7080000}"/>
    <cellStyle name="Normal 2 2 2 5 3" xfId="3589" xr:uid="{00000000-0005-0000-0000-0000B8080000}"/>
    <cellStyle name="Normal 2 2 2 5 4" xfId="4887" xr:uid="{00000000-0005-0000-0000-0000B9080000}"/>
    <cellStyle name="Normal 2 2 2 6" xfId="1956" xr:uid="{00000000-0005-0000-0000-0000BA080000}"/>
    <cellStyle name="Normal 2 2 2 7" xfId="931" xr:uid="{00000000-0005-0000-0000-0000BB080000}"/>
    <cellStyle name="Normal 2 2 2 8" xfId="2801" xr:uid="{00000000-0005-0000-0000-0000BC080000}"/>
    <cellStyle name="Normal 2 2 2 9" xfId="3101" xr:uid="{00000000-0005-0000-0000-0000BD080000}"/>
    <cellStyle name="Normal 2 2 3" xfId="42" xr:uid="{00000000-0005-0000-0000-0000BE080000}"/>
    <cellStyle name="Normal 2 2 3 10" xfId="3590" xr:uid="{00000000-0005-0000-0000-0000BF080000}"/>
    <cellStyle name="Normal 2 2 3 11" xfId="4888" xr:uid="{00000000-0005-0000-0000-0000C0080000}"/>
    <cellStyle name="Normal 2 2 3 2" xfId="109" xr:uid="{00000000-0005-0000-0000-0000C1080000}"/>
    <cellStyle name="Normal 2 2 3 2 2" xfId="317" xr:uid="{00000000-0005-0000-0000-0000C2080000}"/>
    <cellStyle name="Normal 2 2 3 2 2 2" xfId="822" xr:uid="{00000000-0005-0000-0000-0000C3080000}"/>
    <cellStyle name="Normal 2 2 3 2 2 2 2" xfId="2674" xr:uid="{00000000-0005-0000-0000-0000C4080000}"/>
    <cellStyle name="Normal 2 2 3 2 2 2 2 2" xfId="3594" xr:uid="{00000000-0005-0000-0000-0000C5080000}"/>
    <cellStyle name="Normal 2 2 3 2 2 2 2 3" xfId="4892" xr:uid="{00000000-0005-0000-0000-0000C6080000}"/>
    <cellStyle name="Normal 2 2 3 2 2 2 3" xfId="1700" xr:uid="{00000000-0005-0000-0000-0000C7080000}"/>
    <cellStyle name="Normal 2 2 3 2 2 2 4" xfId="3593" xr:uid="{00000000-0005-0000-0000-0000C8080000}"/>
    <cellStyle name="Normal 2 2 3 2 2 2 5" xfId="4891" xr:uid="{00000000-0005-0000-0000-0000C9080000}"/>
    <cellStyle name="Normal 2 2 3 2 2 3" xfId="2176" xr:uid="{00000000-0005-0000-0000-0000CA080000}"/>
    <cellStyle name="Normal 2 2 3 2 2 3 2" xfId="3595" xr:uid="{00000000-0005-0000-0000-0000CB080000}"/>
    <cellStyle name="Normal 2 2 3 2 2 3 3" xfId="4893" xr:uid="{00000000-0005-0000-0000-0000CC080000}"/>
    <cellStyle name="Normal 2 2 3 2 2 4" xfId="1156" xr:uid="{00000000-0005-0000-0000-0000CD080000}"/>
    <cellStyle name="Normal 2 2 3 2 2 5" xfId="3019" xr:uid="{00000000-0005-0000-0000-0000CE080000}"/>
    <cellStyle name="Normal 2 2 3 2 2 6" xfId="3592" xr:uid="{00000000-0005-0000-0000-0000CF080000}"/>
    <cellStyle name="Normal 2 2 3 2 2 7" xfId="4890" xr:uid="{00000000-0005-0000-0000-0000D0080000}"/>
    <cellStyle name="Normal 2 2 3 2 3" xfId="488" xr:uid="{00000000-0005-0000-0000-0000D1080000}"/>
    <cellStyle name="Normal 2 2 3 2 3 2" xfId="2346" xr:uid="{00000000-0005-0000-0000-0000D2080000}"/>
    <cellStyle name="Normal 2 2 3 2 3 2 2" xfId="3597" xr:uid="{00000000-0005-0000-0000-0000D3080000}"/>
    <cellStyle name="Normal 2 2 3 2 3 2 3" xfId="4895" xr:uid="{00000000-0005-0000-0000-0000D4080000}"/>
    <cellStyle name="Normal 2 2 3 2 3 3" xfId="1522" xr:uid="{00000000-0005-0000-0000-0000D5080000}"/>
    <cellStyle name="Normal 2 2 3 2 3 4" xfId="3596" xr:uid="{00000000-0005-0000-0000-0000D6080000}"/>
    <cellStyle name="Normal 2 2 3 2 3 5" xfId="4894" xr:uid="{00000000-0005-0000-0000-0000D7080000}"/>
    <cellStyle name="Normal 2 2 3 2 4" xfId="660" xr:uid="{00000000-0005-0000-0000-0000D8080000}"/>
    <cellStyle name="Normal 2 2 3 2 4 2" xfId="2515" xr:uid="{00000000-0005-0000-0000-0000D9080000}"/>
    <cellStyle name="Normal 2 2 3 2 4 3" xfId="3598" xr:uid="{00000000-0005-0000-0000-0000DA080000}"/>
    <cellStyle name="Normal 2 2 3 2 4 4" xfId="4896" xr:uid="{00000000-0005-0000-0000-0000DB080000}"/>
    <cellStyle name="Normal 2 2 3 2 5" xfId="2017" xr:uid="{00000000-0005-0000-0000-0000DC080000}"/>
    <cellStyle name="Normal 2 2 3 2 6" xfId="992" xr:uid="{00000000-0005-0000-0000-0000DD080000}"/>
    <cellStyle name="Normal 2 2 3 2 7" xfId="2862" xr:uid="{00000000-0005-0000-0000-0000DE080000}"/>
    <cellStyle name="Normal 2 2 3 2 8" xfId="3591" xr:uid="{00000000-0005-0000-0000-0000DF080000}"/>
    <cellStyle name="Normal 2 2 3 2 9" xfId="4889" xr:uid="{00000000-0005-0000-0000-0000E0080000}"/>
    <cellStyle name="Normal 2 2 3 3" xfId="253" xr:uid="{00000000-0005-0000-0000-0000E1080000}"/>
    <cellStyle name="Normal 2 2 3 3 2" xfId="758" xr:uid="{00000000-0005-0000-0000-0000E2080000}"/>
    <cellStyle name="Normal 2 2 3 3 2 2" xfId="2610" xr:uid="{00000000-0005-0000-0000-0000E3080000}"/>
    <cellStyle name="Normal 2 2 3 3 2 2 2" xfId="3601" xr:uid="{00000000-0005-0000-0000-0000E4080000}"/>
    <cellStyle name="Normal 2 2 3 3 2 2 3" xfId="4899" xr:uid="{00000000-0005-0000-0000-0000E5080000}"/>
    <cellStyle name="Normal 2 2 3 3 2 3" xfId="1636" xr:uid="{00000000-0005-0000-0000-0000E6080000}"/>
    <cellStyle name="Normal 2 2 3 3 2 4" xfId="3600" xr:uid="{00000000-0005-0000-0000-0000E7080000}"/>
    <cellStyle name="Normal 2 2 3 3 2 5" xfId="4898" xr:uid="{00000000-0005-0000-0000-0000E8080000}"/>
    <cellStyle name="Normal 2 2 3 3 3" xfId="2112" xr:uid="{00000000-0005-0000-0000-0000E9080000}"/>
    <cellStyle name="Normal 2 2 3 3 3 2" xfId="3602" xr:uid="{00000000-0005-0000-0000-0000EA080000}"/>
    <cellStyle name="Normal 2 2 3 3 3 3" xfId="4900" xr:uid="{00000000-0005-0000-0000-0000EB080000}"/>
    <cellStyle name="Normal 2 2 3 3 4" xfId="1092" xr:uid="{00000000-0005-0000-0000-0000EC080000}"/>
    <cellStyle name="Normal 2 2 3 3 5" xfId="2955" xr:uid="{00000000-0005-0000-0000-0000ED080000}"/>
    <cellStyle name="Normal 2 2 3 3 6" xfId="3599" xr:uid="{00000000-0005-0000-0000-0000EE080000}"/>
    <cellStyle name="Normal 2 2 3 3 7" xfId="4897" xr:uid="{00000000-0005-0000-0000-0000EF080000}"/>
    <cellStyle name="Normal 2 2 3 4" xfId="424" xr:uid="{00000000-0005-0000-0000-0000F0080000}"/>
    <cellStyle name="Normal 2 2 3 4 2" xfId="2282" xr:uid="{00000000-0005-0000-0000-0000F1080000}"/>
    <cellStyle name="Normal 2 2 3 4 2 2" xfId="3604" xr:uid="{00000000-0005-0000-0000-0000F2080000}"/>
    <cellStyle name="Normal 2 2 3 4 2 3" xfId="4902" xr:uid="{00000000-0005-0000-0000-0000F3080000}"/>
    <cellStyle name="Normal 2 2 3 4 3" xfId="1458" xr:uid="{00000000-0005-0000-0000-0000F4080000}"/>
    <cellStyle name="Normal 2 2 3 4 4" xfId="3603" xr:uid="{00000000-0005-0000-0000-0000F5080000}"/>
    <cellStyle name="Normal 2 2 3 4 5" xfId="4901" xr:uid="{00000000-0005-0000-0000-0000F6080000}"/>
    <cellStyle name="Normal 2 2 3 5" xfId="596" xr:uid="{00000000-0005-0000-0000-0000F7080000}"/>
    <cellStyle name="Normal 2 2 3 5 2" xfId="2451" xr:uid="{00000000-0005-0000-0000-0000F8080000}"/>
    <cellStyle name="Normal 2 2 3 5 3" xfId="3605" xr:uid="{00000000-0005-0000-0000-0000F9080000}"/>
    <cellStyle name="Normal 2 2 3 5 4" xfId="4903" xr:uid="{00000000-0005-0000-0000-0000FA080000}"/>
    <cellStyle name="Normal 2 2 3 6" xfId="1953" xr:uid="{00000000-0005-0000-0000-0000FB080000}"/>
    <cellStyle name="Normal 2 2 3 7" xfId="928" xr:uid="{00000000-0005-0000-0000-0000FC080000}"/>
    <cellStyle name="Normal 2 2 3 8" xfId="2798" xr:uid="{00000000-0005-0000-0000-0000FD080000}"/>
    <cellStyle name="Normal 2 2 3 9" xfId="3098" xr:uid="{00000000-0005-0000-0000-0000FE080000}"/>
    <cellStyle name="Normal 2 2 4" xfId="65" xr:uid="{00000000-0005-0000-0000-0000FF080000}"/>
    <cellStyle name="Normal 2 2 4 10" xfId="3606" xr:uid="{00000000-0005-0000-0000-000000090000}"/>
    <cellStyle name="Normal 2 2 4 11" xfId="4904" xr:uid="{00000000-0005-0000-0000-000001090000}"/>
    <cellStyle name="Normal 2 2 4 2" xfId="131" xr:uid="{00000000-0005-0000-0000-000002090000}"/>
    <cellStyle name="Normal 2 2 4 2 2" xfId="339" xr:uid="{00000000-0005-0000-0000-000003090000}"/>
    <cellStyle name="Normal 2 2 4 2 2 2" xfId="844" xr:uid="{00000000-0005-0000-0000-000004090000}"/>
    <cellStyle name="Normal 2 2 4 2 2 2 2" xfId="2696" xr:uid="{00000000-0005-0000-0000-000005090000}"/>
    <cellStyle name="Normal 2 2 4 2 2 2 2 2" xfId="3610" xr:uid="{00000000-0005-0000-0000-000006090000}"/>
    <cellStyle name="Normal 2 2 4 2 2 2 2 3" xfId="4908" xr:uid="{00000000-0005-0000-0000-000007090000}"/>
    <cellStyle name="Normal 2 2 4 2 2 2 3" xfId="1722" xr:uid="{00000000-0005-0000-0000-000008090000}"/>
    <cellStyle name="Normal 2 2 4 2 2 2 4" xfId="3609" xr:uid="{00000000-0005-0000-0000-000009090000}"/>
    <cellStyle name="Normal 2 2 4 2 2 2 5" xfId="4907" xr:uid="{00000000-0005-0000-0000-00000A090000}"/>
    <cellStyle name="Normal 2 2 4 2 2 3" xfId="2198" xr:uid="{00000000-0005-0000-0000-00000B090000}"/>
    <cellStyle name="Normal 2 2 4 2 2 3 2" xfId="3611" xr:uid="{00000000-0005-0000-0000-00000C090000}"/>
    <cellStyle name="Normal 2 2 4 2 2 3 3" xfId="4909" xr:uid="{00000000-0005-0000-0000-00000D090000}"/>
    <cellStyle name="Normal 2 2 4 2 2 4" xfId="1178" xr:uid="{00000000-0005-0000-0000-00000E090000}"/>
    <cellStyle name="Normal 2 2 4 2 2 5" xfId="3041" xr:uid="{00000000-0005-0000-0000-00000F090000}"/>
    <cellStyle name="Normal 2 2 4 2 2 6" xfId="3608" xr:uid="{00000000-0005-0000-0000-000010090000}"/>
    <cellStyle name="Normal 2 2 4 2 2 7" xfId="4906" xr:uid="{00000000-0005-0000-0000-000011090000}"/>
    <cellStyle name="Normal 2 2 4 2 3" xfId="510" xr:uid="{00000000-0005-0000-0000-000012090000}"/>
    <cellStyle name="Normal 2 2 4 2 3 2" xfId="2368" xr:uid="{00000000-0005-0000-0000-000013090000}"/>
    <cellStyle name="Normal 2 2 4 2 3 2 2" xfId="3613" xr:uid="{00000000-0005-0000-0000-000014090000}"/>
    <cellStyle name="Normal 2 2 4 2 3 2 3" xfId="4911" xr:uid="{00000000-0005-0000-0000-000015090000}"/>
    <cellStyle name="Normal 2 2 4 2 3 3" xfId="1544" xr:uid="{00000000-0005-0000-0000-000016090000}"/>
    <cellStyle name="Normal 2 2 4 2 3 4" xfId="3612" xr:uid="{00000000-0005-0000-0000-000017090000}"/>
    <cellStyle name="Normal 2 2 4 2 3 5" xfId="4910" xr:uid="{00000000-0005-0000-0000-000018090000}"/>
    <cellStyle name="Normal 2 2 4 2 4" xfId="682" xr:uid="{00000000-0005-0000-0000-000019090000}"/>
    <cellStyle name="Normal 2 2 4 2 4 2" xfId="2537" xr:uid="{00000000-0005-0000-0000-00001A090000}"/>
    <cellStyle name="Normal 2 2 4 2 4 3" xfId="3614" xr:uid="{00000000-0005-0000-0000-00001B090000}"/>
    <cellStyle name="Normal 2 2 4 2 4 4" xfId="4912" xr:uid="{00000000-0005-0000-0000-00001C090000}"/>
    <cellStyle name="Normal 2 2 4 2 5" xfId="2039" xr:uid="{00000000-0005-0000-0000-00001D090000}"/>
    <cellStyle name="Normal 2 2 4 2 6" xfId="1014" xr:uid="{00000000-0005-0000-0000-00001E090000}"/>
    <cellStyle name="Normal 2 2 4 2 7" xfId="2884" xr:uid="{00000000-0005-0000-0000-00001F090000}"/>
    <cellStyle name="Normal 2 2 4 2 8" xfId="3607" xr:uid="{00000000-0005-0000-0000-000020090000}"/>
    <cellStyle name="Normal 2 2 4 2 9" xfId="4905" xr:uid="{00000000-0005-0000-0000-000021090000}"/>
    <cellStyle name="Normal 2 2 4 3" xfId="275" xr:uid="{00000000-0005-0000-0000-000022090000}"/>
    <cellStyle name="Normal 2 2 4 3 2" xfId="780" xr:uid="{00000000-0005-0000-0000-000023090000}"/>
    <cellStyle name="Normal 2 2 4 3 2 2" xfId="2632" xr:uid="{00000000-0005-0000-0000-000024090000}"/>
    <cellStyle name="Normal 2 2 4 3 2 2 2" xfId="3617" xr:uid="{00000000-0005-0000-0000-000025090000}"/>
    <cellStyle name="Normal 2 2 4 3 2 2 3" xfId="4915" xr:uid="{00000000-0005-0000-0000-000026090000}"/>
    <cellStyle name="Normal 2 2 4 3 2 3" xfId="1658" xr:uid="{00000000-0005-0000-0000-000027090000}"/>
    <cellStyle name="Normal 2 2 4 3 2 4" xfId="3616" xr:uid="{00000000-0005-0000-0000-000028090000}"/>
    <cellStyle name="Normal 2 2 4 3 2 5" xfId="4914" xr:uid="{00000000-0005-0000-0000-000029090000}"/>
    <cellStyle name="Normal 2 2 4 3 3" xfId="2134" xr:uid="{00000000-0005-0000-0000-00002A090000}"/>
    <cellStyle name="Normal 2 2 4 3 3 2" xfId="3618" xr:uid="{00000000-0005-0000-0000-00002B090000}"/>
    <cellStyle name="Normal 2 2 4 3 3 3" xfId="4916" xr:uid="{00000000-0005-0000-0000-00002C090000}"/>
    <cellStyle name="Normal 2 2 4 3 4" xfId="1114" xr:uid="{00000000-0005-0000-0000-00002D090000}"/>
    <cellStyle name="Normal 2 2 4 3 5" xfId="2977" xr:uid="{00000000-0005-0000-0000-00002E090000}"/>
    <cellStyle name="Normal 2 2 4 3 6" xfId="3615" xr:uid="{00000000-0005-0000-0000-00002F090000}"/>
    <cellStyle name="Normal 2 2 4 3 7" xfId="4913" xr:uid="{00000000-0005-0000-0000-000030090000}"/>
    <cellStyle name="Normal 2 2 4 4" xfId="446" xr:uid="{00000000-0005-0000-0000-000031090000}"/>
    <cellStyle name="Normal 2 2 4 4 2" xfId="2304" xr:uid="{00000000-0005-0000-0000-000032090000}"/>
    <cellStyle name="Normal 2 2 4 4 2 2" xfId="3620" xr:uid="{00000000-0005-0000-0000-000033090000}"/>
    <cellStyle name="Normal 2 2 4 4 2 3" xfId="4918" xr:uid="{00000000-0005-0000-0000-000034090000}"/>
    <cellStyle name="Normal 2 2 4 4 3" xfId="1480" xr:uid="{00000000-0005-0000-0000-000035090000}"/>
    <cellStyle name="Normal 2 2 4 4 4" xfId="3619" xr:uid="{00000000-0005-0000-0000-000036090000}"/>
    <cellStyle name="Normal 2 2 4 4 5" xfId="4917" xr:uid="{00000000-0005-0000-0000-000037090000}"/>
    <cellStyle name="Normal 2 2 4 5" xfId="618" xr:uid="{00000000-0005-0000-0000-000038090000}"/>
    <cellStyle name="Normal 2 2 4 5 2" xfId="2473" xr:uid="{00000000-0005-0000-0000-000039090000}"/>
    <cellStyle name="Normal 2 2 4 5 3" xfId="3621" xr:uid="{00000000-0005-0000-0000-00003A090000}"/>
    <cellStyle name="Normal 2 2 4 5 4" xfId="4919" xr:uid="{00000000-0005-0000-0000-00003B090000}"/>
    <cellStyle name="Normal 2 2 4 6" xfId="1975" xr:uid="{00000000-0005-0000-0000-00003C090000}"/>
    <cellStyle name="Normal 2 2 4 7" xfId="950" xr:uid="{00000000-0005-0000-0000-00003D090000}"/>
    <cellStyle name="Normal 2 2 4 8" xfId="2820" xr:uid="{00000000-0005-0000-0000-00003E090000}"/>
    <cellStyle name="Normal 2 2 4 9" xfId="3120" xr:uid="{00000000-0005-0000-0000-00003F090000}"/>
    <cellStyle name="Normal 2 2 5" xfId="100" xr:uid="{00000000-0005-0000-0000-000040090000}"/>
    <cellStyle name="Normal 2 2 5 2" xfId="308" xr:uid="{00000000-0005-0000-0000-000041090000}"/>
    <cellStyle name="Normal 2 2 5 2 2" xfId="813" xr:uid="{00000000-0005-0000-0000-000042090000}"/>
    <cellStyle name="Normal 2 2 5 2 2 2" xfId="2665" xr:uid="{00000000-0005-0000-0000-000043090000}"/>
    <cellStyle name="Normal 2 2 5 2 2 2 2" xfId="3625" xr:uid="{00000000-0005-0000-0000-000044090000}"/>
    <cellStyle name="Normal 2 2 5 2 2 2 3" xfId="4923" xr:uid="{00000000-0005-0000-0000-000045090000}"/>
    <cellStyle name="Normal 2 2 5 2 2 3" xfId="1691" xr:uid="{00000000-0005-0000-0000-000046090000}"/>
    <cellStyle name="Normal 2 2 5 2 2 4" xfId="3624" xr:uid="{00000000-0005-0000-0000-000047090000}"/>
    <cellStyle name="Normal 2 2 5 2 2 5" xfId="4922" xr:uid="{00000000-0005-0000-0000-000048090000}"/>
    <cellStyle name="Normal 2 2 5 2 3" xfId="2167" xr:uid="{00000000-0005-0000-0000-000049090000}"/>
    <cellStyle name="Normal 2 2 5 2 3 2" xfId="3626" xr:uid="{00000000-0005-0000-0000-00004A090000}"/>
    <cellStyle name="Normal 2 2 5 2 3 3" xfId="4924" xr:uid="{00000000-0005-0000-0000-00004B090000}"/>
    <cellStyle name="Normal 2 2 5 2 4" xfId="1147" xr:uid="{00000000-0005-0000-0000-00004C090000}"/>
    <cellStyle name="Normal 2 2 5 2 5" xfId="3010" xr:uid="{00000000-0005-0000-0000-00004D090000}"/>
    <cellStyle name="Normal 2 2 5 2 6" xfId="3623" xr:uid="{00000000-0005-0000-0000-00004E090000}"/>
    <cellStyle name="Normal 2 2 5 2 7" xfId="4921" xr:uid="{00000000-0005-0000-0000-00004F090000}"/>
    <cellStyle name="Normal 2 2 5 3" xfId="479" xr:uid="{00000000-0005-0000-0000-000050090000}"/>
    <cellStyle name="Normal 2 2 5 3 2" xfId="2337" xr:uid="{00000000-0005-0000-0000-000051090000}"/>
    <cellStyle name="Normal 2 2 5 3 2 2" xfId="3628" xr:uid="{00000000-0005-0000-0000-000052090000}"/>
    <cellStyle name="Normal 2 2 5 3 2 3" xfId="4926" xr:uid="{00000000-0005-0000-0000-000053090000}"/>
    <cellStyle name="Normal 2 2 5 3 3" xfId="1513" xr:uid="{00000000-0005-0000-0000-000054090000}"/>
    <cellStyle name="Normal 2 2 5 3 4" xfId="3627" xr:uid="{00000000-0005-0000-0000-000055090000}"/>
    <cellStyle name="Normal 2 2 5 3 5" xfId="4925" xr:uid="{00000000-0005-0000-0000-000056090000}"/>
    <cellStyle name="Normal 2 2 5 4" xfId="651" xr:uid="{00000000-0005-0000-0000-000057090000}"/>
    <cellStyle name="Normal 2 2 5 4 2" xfId="2506" xr:uid="{00000000-0005-0000-0000-000058090000}"/>
    <cellStyle name="Normal 2 2 5 4 3" xfId="3629" xr:uid="{00000000-0005-0000-0000-000059090000}"/>
    <cellStyle name="Normal 2 2 5 4 4" xfId="4927" xr:uid="{00000000-0005-0000-0000-00005A090000}"/>
    <cellStyle name="Normal 2 2 5 5" xfId="2008" xr:uid="{00000000-0005-0000-0000-00005B090000}"/>
    <cellStyle name="Normal 2 2 5 6" xfId="983" xr:uid="{00000000-0005-0000-0000-00005C090000}"/>
    <cellStyle name="Normal 2 2 5 7" xfId="2853" xr:uid="{00000000-0005-0000-0000-00005D090000}"/>
    <cellStyle name="Normal 2 2 5 8" xfId="3622" xr:uid="{00000000-0005-0000-0000-00005E090000}"/>
    <cellStyle name="Normal 2 2 5 9" xfId="4920" xr:uid="{00000000-0005-0000-0000-00005F090000}"/>
    <cellStyle name="Normal 2 2 6" xfId="165" xr:uid="{00000000-0005-0000-0000-000060090000}"/>
    <cellStyle name="Normal 2 2 6 2" xfId="371" xr:uid="{00000000-0005-0000-0000-000061090000}"/>
    <cellStyle name="Normal 2 2 6 2 2" xfId="875" xr:uid="{00000000-0005-0000-0000-000062090000}"/>
    <cellStyle name="Normal 2 2 6 2 2 2" xfId="2727" xr:uid="{00000000-0005-0000-0000-000063090000}"/>
    <cellStyle name="Normal 2 2 6 2 2 2 2" xfId="3633" xr:uid="{00000000-0005-0000-0000-000064090000}"/>
    <cellStyle name="Normal 2 2 6 2 2 2 3" xfId="4931" xr:uid="{00000000-0005-0000-0000-000065090000}"/>
    <cellStyle name="Normal 2 2 6 2 2 3" xfId="1753" xr:uid="{00000000-0005-0000-0000-000066090000}"/>
    <cellStyle name="Normal 2 2 6 2 2 4" xfId="3632" xr:uid="{00000000-0005-0000-0000-000067090000}"/>
    <cellStyle name="Normal 2 2 6 2 2 5" xfId="4930" xr:uid="{00000000-0005-0000-0000-000068090000}"/>
    <cellStyle name="Normal 2 2 6 2 3" xfId="2229" xr:uid="{00000000-0005-0000-0000-000069090000}"/>
    <cellStyle name="Normal 2 2 6 2 3 2" xfId="3634" xr:uid="{00000000-0005-0000-0000-00006A090000}"/>
    <cellStyle name="Normal 2 2 6 2 3 3" xfId="4932" xr:uid="{00000000-0005-0000-0000-00006B090000}"/>
    <cellStyle name="Normal 2 2 6 2 4" xfId="1209" xr:uid="{00000000-0005-0000-0000-00006C090000}"/>
    <cellStyle name="Normal 2 2 6 2 5" xfId="3072" xr:uid="{00000000-0005-0000-0000-00006D090000}"/>
    <cellStyle name="Normal 2 2 6 2 6" xfId="3631" xr:uid="{00000000-0005-0000-0000-00006E090000}"/>
    <cellStyle name="Normal 2 2 6 2 7" xfId="4929" xr:uid="{00000000-0005-0000-0000-00006F090000}"/>
    <cellStyle name="Normal 2 2 6 3" xfId="541" xr:uid="{00000000-0005-0000-0000-000070090000}"/>
    <cellStyle name="Normal 2 2 6 3 2" xfId="2399" xr:uid="{00000000-0005-0000-0000-000071090000}"/>
    <cellStyle name="Normal 2 2 6 3 2 2" xfId="3636" xr:uid="{00000000-0005-0000-0000-000072090000}"/>
    <cellStyle name="Normal 2 2 6 3 2 3" xfId="4934" xr:uid="{00000000-0005-0000-0000-000073090000}"/>
    <cellStyle name="Normal 2 2 6 3 3" xfId="1577" xr:uid="{00000000-0005-0000-0000-000074090000}"/>
    <cellStyle name="Normal 2 2 6 3 4" xfId="3635" xr:uid="{00000000-0005-0000-0000-000075090000}"/>
    <cellStyle name="Normal 2 2 6 3 5" xfId="4933" xr:uid="{00000000-0005-0000-0000-000076090000}"/>
    <cellStyle name="Normal 2 2 6 4" xfId="713" xr:uid="{00000000-0005-0000-0000-000077090000}"/>
    <cellStyle name="Normal 2 2 6 4 2" xfId="2568" xr:uid="{00000000-0005-0000-0000-000078090000}"/>
    <cellStyle name="Normal 2 2 6 4 3" xfId="3637" xr:uid="{00000000-0005-0000-0000-000079090000}"/>
    <cellStyle name="Normal 2 2 6 4 4" xfId="4935" xr:uid="{00000000-0005-0000-0000-00007A090000}"/>
    <cellStyle name="Normal 2 2 6 5" xfId="2070" xr:uid="{00000000-0005-0000-0000-00007B090000}"/>
    <cellStyle name="Normal 2 2 6 6" xfId="1045" xr:uid="{00000000-0005-0000-0000-00007C090000}"/>
    <cellStyle name="Normal 2 2 6 7" xfId="2915" xr:uid="{00000000-0005-0000-0000-00007D090000}"/>
    <cellStyle name="Normal 2 2 6 8" xfId="3630" xr:uid="{00000000-0005-0000-0000-00007E090000}"/>
    <cellStyle name="Normal 2 2 6 9" xfId="4928" xr:uid="{00000000-0005-0000-0000-00007F090000}"/>
    <cellStyle name="Normal 2 2 7" xfId="244" xr:uid="{00000000-0005-0000-0000-000080090000}"/>
    <cellStyle name="Normal 2 2 7 2" xfId="749" xr:uid="{00000000-0005-0000-0000-000081090000}"/>
    <cellStyle name="Normal 2 2 7 2 2" xfId="2601" xr:uid="{00000000-0005-0000-0000-000082090000}"/>
    <cellStyle name="Normal 2 2 7 2 2 2" xfId="3640" xr:uid="{00000000-0005-0000-0000-000083090000}"/>
    <cellStyle name="Normal 2 2 7 2 2 3" xfId="4938" xr:uid="{00000000-0005-0000-0000-000084090000}"/>
    <cellStyle name="Normal 2 2 7 2 3" xfId="1627" xr:uid="{00000000-0005-0000-0000-000085090000}"/>
    <cellStyle name="Normal 2 2 7 2 4" xfId="3639" xr:uid="{00000000-0005-0000-0000-000086090000}"/>
    <cellStyle name="Normal 2 2 7 2 5" xfId="4937" xr:uid="{00000000-0005-0000-0000-000087090000}"/>
    <cellStyle name="Normal 2 2 7 3" xfId="2103" xr:uid="{00000000-0005-0000-0000-000088090000}"/>
    <cellStyle name="Normal 2 2 7 3 2" xfId="3641" xr:uid="{00000000-0005-0000-0000-000089090000}"/>
    <cellStyle name="Normal 2 2 7 3 3" xfId="4939" xr:uid="{00000000-0005-0000-0000-00008A090000}"/>
    <cellStyle name="Normal 2 2 7 4" xfId="1083" xr:uid="{00000000-0005-0000-0000-00008B090000}"/>
    <cellStyle name="Normal 2 2 7 5" xfId="2946" xr:uid="{00000000-0005-0000-0000-00008C090000}"/>
    <cellStyle name="Normal 2 2 7 6" xfId="3638" xr:uid="{00000000-0005-0000-0000-00008D090000}"/>
    <cellStyle name="Normal 2 2 7 7" xfId="4936" xr:uid="{00000000-0005-0000-0000-00008E090000}"/>
    <cellStyle name="Normal 2 2 8" xfId="383" xr:uid="{00000000-0005-0000-0000-00008F090000}"/>
    <cellStyle name="Normal 2 2 8 2" xfId="885" xr:uid="{00000000-0005-0000-0000-000090090000}"/>
    <cellStyle name="Normal 2 2 8 2 2" xfId="2736" xr:uid="{00000000-0005-0000-0000-000091090000}"/>
    <cellStyle name="Normal 2 2 8 2 3" xfId="1765" xr:uid="{00000000-0005-0000-0000-000092090000}"/>
    <cellStyle name="Normal 2 2 8 3" xfId="2241" xr:uid="{00000000-0005-0000-0000-000093090000}"/>
    <cellStyle name="Normal 2 2 8 4" xfId="1221" xr:uid="{00000000-0005-0000-0000-000094090000}"/>
    <cellStyle name="Normal 2 2 9" xfId="415" xr:uid="{00000000-0005-0000-0000-000095090000}"/>
    <cellStyle name="Normal 2 2 9 2" xfId="2273" xr:uid="{00000000-0005-0000-0000-000096090000}"/>
    <cellStyle name="Normal 2 2 9 2 2" xfId="3643" xr:uid="{00000000-0005-0000-0000-000097090000}"/>
    <cellStyle name="Normal 2 2 9 2 3" xfId="4941" xr:uid="{00000000-0005-0000-0000-000098090000}"/>
    <cellStyle name="Normal 2 2 9 3" xfId="1449" xr:uid="{00000000-0005-0000-0000-000099090000}"/>
    <cellStyle name="Normal 2 2 9 4" xfId="3642" xr:uid="{00000000-0005-0000-0000-00009A090000}"/>
    <cellStyle name="Normal 2 2 9 5" xfId="4940" xr:uid="{00000000-0005-0000-0000-00009B090000}"/>
    <cellStyle name="Normal 2 3" xfId="37" xr:uid="{00000000-0005-0000-0000-00009C090000}"/>
    <cellStyle name="Normal 2 3 10" xfId="556" xr:uid="{00000000-0005-0000-0000-00009D090000}"/>
    <cellStyle name="Normal 2 3 10 2" xfId="2412" xr:uid="{00000000-0005-0000-0000-00009E090000}"/>
    <cellStyle name="Normal 2 3 10 3" xfId="3645" xr:uid="{00000000-0005-0000-0000-00009F090000}"/>
    <cellStyle name="Normal 2 3 10 4" xfId="4943" xr:uid="{00000000-0005-0000-0000-0000A0090000}"/>
    <cellStyle name="Normal 2 3 11" xfId="591" xr:uid="{00000000-0005-0000-0000-0000A1090000}"/>
    <cellStyle name="Normal 2 3 11 2" xfId="2446" xr:uid="{00000000-0005-0000-0000-0000A2090000}"/>
    <cellStyle name="Normal 2 3 12" xfId="1948" xr:uid="{00000000-0005-0000-0000-0000A3090000}"/>
    <cellStyle name="Normal 2 3 13" xfId="923" xr:uid="{00000000-0005-0000-0000-0000A4090000}"/>
    <cellStyle name="Normal 2 3 14" xfId="2793" xr:uid="{00000000-0005-0000-0000-0000A5090000}"/>
    <cellStyle name="Normal 2 3 15" xfId="3093" xr:uid="{00000000-0005-0000-0000-0000A6090000}"/>
    <cellStyle name="Normal 2 3 16" xfId="3644" xr:uid="{00000000-0005-0000-0000-0000A7090000}"/>
    <cellStyle name="Normal 2 3 17" xfId="4942" xr:uid="{00000000-0005-0000-0000-0000A8090000}"/>
    <cellStyle name="Normal 2 3 2" xfId="56" xr:uid="{00000000-0005-0000-0000-0000A9090000}"/>
    <cellStyle name="Normal 2 3 2 10" xfId="3646" xr:uid="{00000000-0005-0000-0000-0000AA090000}"/>
    <cellStyle name="Normal 2 3 2 11" xfId="4944" xr:uid="{00000000-0005-0000-0000-0000AB090000}"/>
    <cellStyle name="Normal 2 3 2 12" xfId="5902" xr:uid="{00000000-0005-0000-0000-0000AC090000}"/>
    <cellStyle name="Normal 2 3 2 2" xfId="122" xr:uid="{00000000-0005-0000-0000-0000AD090000}"/>
    <cellStyle name="Normal 2 3 2 2 2" xfId="330" xr:uid="{00000000-0005-0000-0000-0000AE090000}"/>
    <cellStyle name="Normal 2 3 2 2 2 2" xfId="835" xr:uid="{00000000-0005-0000-0000-0000AF090000}"/>
    <cellStyle name="Normal 2 3 2 2 2 2 2" xfId="2687" xr:uid="{00000000-0005-0000-0000-0000B0090000}"/>
    <cellStyle name="Normal 2 3 2 2 2 2 2 2" xfId="3650" xr:uid="{00000000-0005-0000-0000-0000B1090000}"/>
    <cellStyle name="Normal 2 3 2 2 2 2 2 3" xfId="4948" xr:uid="{00000000-0005-0000-0000-0000B2090000}"/>
    <cellStyle name="Normal 2 3 2 2 2 2 3" xfId="1713" xr:uid="{00000000-0005-0000-0000-0000B3090000}"/>
    <cellStyle name="Normal 2 3 2 2 2 2 4" xfId="3649" xr:uid="{00000000-0005-0000-0000-0000B4090000}"/>
    <cellStyle name="Normal 2 3 2 2 2 2 5" xfId="4947" xr:uid="{00000000-0005-0000-0000-0000B5090000}"/>
    <cellStyle name="Normal 2 3 2 2 2 3" xfId="2189" xr:uid="{00000000-0005-0000-0000-0000B6090000}"/>
    <cellStyle name="Normal 2 3 2 2 2 3 2" xfId="3651" xr:uid="{00000000-0005-0000-0000-0000B7090000}"/>
    <cellStyle name="Normal 2 3 2 2 2 3 3" xfId="4949" xr:uid="{00000000-0005-0000-0000-0000B8090000}"/>
    <cellStyle name="Normal 2 3 2 2 2 4" xfId="1169" xr:uid="{00000000-0005-0000-0000-0000B9090000}"/>
    <cellStyle name="Normal 2 3 2 2 2 5" xfId="3032" xr:uid="{00000000-0005-0000-0000-0000BA090000}"/>
    <cellStyle name="Normal 2 3 2 2 2 6" xfId="3648" xr:uid="{00000000-0005-0000-0000-0000BB090000}"/>
    <cellStyle name="Normal 2 3 2 2 2 7" xfId="4946" xr:uid="{00000000-0005-0000-0000-0000BC090000}"/>
    <cellStyle name="Normal 2 3 2 2 3" xfId="501" xr:uid="{00000000-0005-0000-0000-0000BD090000}"/>
    <cellStyle name="Normal 2 3 2 2 3 2" xfId="2359" xr:uid="{00000000-0005-0000-0000-0000BE090000}"/>
    <cellStyle name="Normal 2 3 2 2 3 2 2" xfId="3653" xr:uid="{00000000-0005-0000-0000-0000BF090000}"/>
    <cellStyle name="Normal 2 3 2 2 3 2 3" xfId="4951" xr:uid="{00000000-0005-0000-0000-0000C0090000}"/>
    <cellStyle name="Normal 2 3 2 2 3 3" xfId="1535" xr:uid="{00000000-0005-0000-0000-0000C1090000}"/>
    <cellStyle name="Normal 2 3 2 2 3 4" xfId="3652" xr:uid="{00000000-0005-0000-0000-0000C2090000}"/>
    <cellStyle name="Normal 2 3 2 2 3 5" xfId="4950" xr:uid="{00000000-0005-0000-0000-0000C3090000}"/>
    <cellStyle name="Normal 2 3 2 2 4" xfId="673" xr:uid="{00000000-0005-0000-0000-0000C4090000}"/>
    <cellStyle name="Normal 2 3 2 2 4 2" xfId="2528" xr:uid="{00000000-0005-0000-0000-0000C5090000}"/>
    <cellStyle name="Normal 2 3 2 2 4 3" xfId="3654" xr:uid="{00000000-0005-0000-0000-0000C6090000}"/>
    <cellStyle name="Normal 2 3 2 2 4 4" xfId="4952" xr:uid="{00000000-0005-0000-0000-0000C7090000}"/>
    <cellStyle name="Normal 2 3 2 2 5" xfId="2030" xr:uid="{00000000-0005-0000-0000-0000C8090000}"/>
    <cellStyle name="Normal 2 3 2 2 6" xfId="1005" xr:uid="{00000000-0005-0000-0000-0000C9090000}"/>
    <cellStyle name="Normal 2 3 2 2 7" xfId="2875" xr:uid="{00000000-0005-0000-0000-0000CA090000}"/>
    <cellStyle name="Normal 2 3 2 2 8" xfId="3647" xr:uid="{00000000-0005-0000-0000-0000CB090000}"/>
    <cellStyle name="Normal 2 3 2 2 9" xfId="4945" xr:uid="{00000000-0005-0000-0000-0000CC090000}"/>
    <cellStyle name="Normal 2 3 2 3" xfId="266" xr:uid="{00000000-0005-0000-0000-0000CD090000}"/>
    <cellStyle name="Normal 2 3 2 3 2" xfId="771" xr:uid="{00000000-0005-0000-0000-0000CE090000}"/>
    <cellStyle name="Normal 2 3 2 3 2 2" xfId="2623" xr:uid="{00000000-0005-0000-0000-0000CF090000}"/>
    <cellStyle name="Normal 2 3 2 3 2 2 2" xfId="3657" xr:uid="{00000000-0005-0000-0000-0000D0090000}"/>
    <cellStyle name="Normal 2 3 2 3 2 2 3" xfId="4955" xr:uid="{00000000-0005-0000-0000-0000D1090000}"/>
    <cellStyle name="Normal 2 3 2 3 2 3" xfId="1649" xr:uid="{00000000-0005-0000-0000-0000D2090000}"/>
    <cellStyle name="Normal 2 3 2 3 2 4" xfId="3656" xr:uid="{00000000-0005-0000-0000-0000D3090000}"/>
    <cellStyle name="Normal 2 3 2 3 2 5" xfId="4954" xr:uid="{00000000-0005-0000-0000-0000D4090000}"/>
    <cellStyle name="Normal 2 3 2 3 3" xfId="2125" xr:uid="{00000000-0005-0000-0000-0000D5090000}"/>
    <cellStyle name="Normal 2 3 2 3 3 2" xfId="3658" xr:uid="{00000000-0005-0000-0000-0000D6090000}"/>
    <cellStyle name="Normal 2 3 2 3 3 3" xfId="4956" xr:uid="{00000000-0005-0000-0000-0000D7090000}"/>
    <cellStyle name="Normal 2 3 2 3 4" xfId="1105" xr:uid="{00000000-0005-0000-0000-0000D8090000}"/>
    <cellStyle name="Normal 2 3 2 3 5" xfId="2968" xr:uid="{00000000-0005-0000-0000-0000D9090000}"/>
    <cellStyle name="Normal 2 3 2 3 6" xfId="3655" xr:uid="{00000000-0005-0000-0000-0000DA090000}"/>
    <cellStyle name="Normal 2 3 2 3 7" xfId="4953" xr:uid="{00000000-0005-0000-0000-0000DB090000}"/>
    <cellStyle name="Normal 2 3 2 4" xfId="437" xr:uid="{00000000-0005-0000-0000-0000DC090000}"/>
    <cellStyle name="Normal 2 3 2 4 2" xfId="2295" xr:uid="{00000000-0005-0000-0000-0000DD090000}"/>
    <cellStyle name="Normal 2 3 2 4 2 2" xfId="3660" xr:uid="{00000000-0005-0000-0000-0000DE090000}"/>
    <cellStyle name="Normal 2 3 2 4 2 3" xfId="4958" xr:uid="{00000000-0005-0000-0000-0000DF090000}"/>
    <cellStyle name="Normal 2 3 2 4 3" xfId="1471" xr:uid="{00000000-0005-0000-0000-0000E0090000}"/>
    <cellStyle name="Normal 2 3 2 4 4" xfId="3659" xr:uid="{00000000-0005-0000-0000-0000E1090000}"/>
    <cellStyle name="Normal 2 3 2 4 5" xfId="4957" xr:uid="{00000000-0005-0000-0000-0000E2090000}"/>
    <cellStyle name="Normal 2 3 2 5" xfId="609" xr:uid="{00000000-0005-0000-0000-0000E3090000}"/>
    <cellStyle name="Normal 2 3 2 5 2" xfId="2464" xr:uid="{00000000-0005-0000-0000-0000E4090000}"/>
    <cellStyle name="Normal 2 3 2 5 3" xfId="3661" xr:uid="{00000000-0005-0000-0000-0000E5090000}"/>
    <cellStyle name="Normal 2 3 2 5 4" xfId="4959" xr:uid="{00000000-0005-0000-0000-0000E6090000}"/>
    <cellStyle name="Normal 2 3 2 6" xfId="1966" xr:uid="{00000000-0005-0000-0000-0000E7090000}"/>
    <cellStyle name="Normal 2 3 2 7" xfId="941" xr:uid="{00000000-0005-0000-0000-0000E8090000}"/>
    <cellStyle name="Normal 2 3 2 8" xfId="2811" xr:uid="{00000000-0005-0000-0000-0000E9090000}"/>
    <cellStyle name="Normal 2 3 2 9" xfId="3111" xr:uid="{00000000-0005-0000-0000-0000EA090000}"/>
    <cellStyle name="Normal 2 3 3" xfId="73" xr:uid="{00000000-0005-0000-0000-0000EB090000}"/>
    <cellStyle name="Normal 2 3 3 10" xfId="3662" xr:uid="{00000000-0005-0000-0000-0000EC090000}"/>
    <cellStyle name="Normal 2 3 3 11" xfId="4960" xr:uid="{00000000-0005-0000-0000-0000ED090000}"/>
    <cellStyle name="Normal 2 3 3 2" xfId="138" xr:uid="{00000000-0005-0000-0000-0000EE090000}"/>
    <cellStyle name="Normal 2 3 3 2 2" xfId="346" xr:uid="{00000000-0005-0000-0000-0000EF090000}"/>
    <cellStyle name="Normal 2 3 3 2 2 2" xfId="851" xr:uid="{00000000-0005-0000-0000-0000F0090000}"/>
    <cellStyle name="Normal 2 3 3 2 2 2 2" xfId="2703" xr:uid="{00000000-0005-0000-0000-0000F1090000}"/>
    <cellStyle name="Normal 2 3 3 2 2 2 2 2" xfId="3666" xr:uid="{00000000-0005-0000-0000-0000F2090000}"/>
    <cellStyle name="Normal 2 3 3 2 2 2 2 3" xfId="4964" xr:uid="{00000000-0005-0000-0000-0000F3090000}"/>
    <cellStyle name="Normal 2 3 3 2 2 2 3" xfId="1729" xr:uid="{00000000-0005-0000-0000-0000F4090000}"/>
    <cellStyle name="Normal 2 3 3 2 2 2 4" xfId="3665" xr:uid="{00000000-0005-0000-0000-0000F5090000}"/>
    <cellStyle name="Normal 2 3 3 2 2 2 5" xfId="4963" xr:uid="{00000000-0005-0000-0000-0000F6090000}"/>
    <cellStyle name="Normal 2 3 3 2 2 3" xfId="2205" xr:uid="{00000000-0005-0000-0000-0000F7090000}"/>
    <cellStyle name="Normal 2 3 3 2 2 3 2" xfId="3667" xr:uid="{00000000-0005-0000-0000-0000F8090000}"/>
    <cellStyle name="Normal 2 3 3 2 2 3 3" xfId="4965" xr:uid="{00000000-0005-0000-0000-0000F9090000}"/>
    <cellStyle name="Normal 2 3 3 2 2 4" xfId="1185" xr:uid="{00000000-0005-0000-0000-0000FA090000}"/>
    <cellStyle name="Normal 2 3 3 2 2 5" xfId="3048" xr:uid="{00000000-0005-0000-0000-0000FB090000}"/>
    <cellStyle name="Normal 2 3 3 2 2 6" xfId="3664" xr:uid="{00000000-0005-0000-0000-0000FC090000}"/>
    <cellStyle name="Normal 2 3 3 2 2 7" xfId="4962" xr:uid="{00000000-0005-0000-0000-0000FD090000}"/>
    <cellStyle name="Normal 2 3 3 2 3" xfId="517" xr:uid="{00000000-0005-0000-0000-0000FE090000}"/>
    <cellStyle name="Normal 2 3 3 2 3 2" xfId="2375" xr:uid="{00000000-0005-0000-0000-0000FF090000}"/>
    <cellStyle name="Normal 2 3 3 2 3 2 2" xfId="3669" xr:uid="{00000000-0005-0000-0000-0000000A0000}"/>
    <cellStyle name="Normal 2 3 3 2 3 2 3" xfId="4967" xr:uid="{00000000-0005-0000-0000-0000010A0000}"/>
    <cellStyle name="Normal 2 3 3 2 3 3" xfId="1551" xr:uid="{00000000-0005-0000-0000-0000020A0000}"/>
    <cellStyle name="Normal 2 3 3 2 3 4" xfId="3668" xr:uid="{00000000-0005-0000-0000-0000030A0000}"/>
    <cellStyle name="Normal 2 3 3 2 3 5" xfId="4966" xr:uid="{00000000-0005-0000-0000-0000040A0000}"/>
    <cellStyle name="Normal 2 3 3 2 4" xfId="689" xr:uid="{00000000-0005-0000-0000-0000050A0000}"/>
    <cellStyle name="Normal 2 3 3 2 4 2" xfId="2544" xr:uid="{00000000-0005-0000-0000-0000060A0000}"/>
    <cellStyle name="Normal 2 3 3 2 4 3" xfId="3670" xr:uid="{00000000-0005-0000-0000-0000070A0000}"/>
    <cellStyle name="Normal 2 3 3 2 4 4" xfId="4968" xr:uid="{00000000-0005-0000-0000-0000080A0000}"/>
    <cellStyle name="Normal 2 3 3 2 5" xfId="2046" xr:uid="{00000000-0005-0000-0000-0000090A0000}"/>
    <cellStyle name="Normal 2 3 3 2 6" xfId="1021" xr:uid="{00000000-0005-0000-0000-00000A0A0000}"/>
    <cellStyle name="Normal 2 3 3 2 7" xfId="2891" xr:uid="{00000000-0005-0000-0000-00000B0A0000}"/>
    <cellStyle name="Normal 2 3 3 2 8" xfId="3663" xr:uid="{00000000-0005-0000-0000-00000C0A0000}"/>
    <cellStyle name="Normal 2 3 3 2 9" xfId="4961" xr:uid="{00000000-0005-0000-0000-00000D0A0000}"/>
    <cellStyle name="Normal 2 3 3 3" xfId="282" xr:uid="{00000000-0005-0000-0000-00000E0A0000}"/>
    <cellStyle name="Normal 2 3 3 3 2" xfId="787" xr:uid="{00000000-0005-0000-0000-00000F0A0000}"/>
    <cellStyle name="Normal 2 3 3 3 2 2" xfId="2639" xr:uid="{00000000-0005-0000-0000-0000100A0000}"/>
    <cellStyle name="Normal 2 3 3 3 2 2 2" xfId="3673" xr:uid="{00000000-0005-0000-0000-0000110A0000}"/>
    <cellStyle name="Normal 2 3 3 3 2 2 3" xfId="4971" xr:uid="{00000000-0005-0000-0000-0000120A0000}"/>
    <cellStyle name="Normal 2 3 3 3 2 3" xfId="1665" xr:uid="{00000000-0005-0000-0000-0000130A0000}"/>
    <cellStyle name="Normal 2 3 3 3 2 4" xfId="3672" xr:uid="{00000000-0005-0000-0000-0000140A0000}"/>
    <cellStyle name="Normal 2 3 3 3 2 5" xfId="4970" xr:uid="{00000000-0005-0000-0000-0000150A0000}"/>
    <cellStyle name="Normal 2 3 3 3 3" xfId="2141" xr:uid="{00000000-0005-0000-0000-0000160A0000}"/>
    <cellStyle name="Normal 2 3 3 3 3 2" xfId="3674" xr:uid="{00000000-0005-0000-0000-0000170A0000}"/>
    <cellStyle name="Normal 2 3 3 3 3 3" xfId="4972" xr:uid="{00000000-0005-0000-0000-0000180A0000}"/>
    <cellStyle name="Normal 2 3 3 3 4" xfId="1121" xr:uid="{00000000-0005-0000-0000-0000190A0000}"/>
    <cellStyle name="Normal 2 3 3 3 5" xfId="2984" xr:uid="{00000000-0005-0000-0000-00001A0A0000}"/>
    <cellStyle name="Normal 2 3 3 3 6" xfId="3671" xr:uid="{00000000-0005-0000-0000-00001B0A0000}"/>
    <cellStyle name="Normal 2 3 3 3 7" xfId="4969" xr:uid="{00000000-0005-0000-0000-00001C0A0000}"/>
    <cellStyle name="Normal 2 3 3 4" xfId="453" xr:uid="{00000000-0005-0000-0000-00001D0A0000}"/>
    <cellStyle name="Normal 2 3 3 4 2" xfId="2311" xr:uid="{00000000-0005-0000-0000-00001E0A0000}"/>
    <cellStyle name="Normal 2 3 3 4 2 2" xfId="3676" xr:uid="{00000000-0005-0000-0000-00001F0A0000}"/>
    <cellStyle name="Normal 2 3 3 4 2 3" xfId="4974" xr:uid="{00000000-0005-0000-0000-0000200A0000}"/>
    <cellStyle name="Normal 2 3 3 4 3" xfId="1487" xr:uid="{00000000-0005-0000-0000-0000210A0000}"/>
    <cellStyle name="Normal 2 3 3 4 4" xfId="3675" xr:uid="{00000000-0005-0000-0000-0000220A0000}"/>
    <cellStyle name="Normal 2 3 3 4 5" xfId="4973" xr:uid="{00000000-0005-0000-0000-0000230A0000}"/>
    <cellStyle name="Normal 2 3 3 5" xfId="625" xr:uid="{00000000-0005-0000-0000-0000240A0000}"/>
    <cellStyle name="Normal 2 3 3 5 2" xfId="2480" xr:uid="{00000000-0005-0000-0000-0000250A0000}"/>
    <cellStyle name="Normal 2 3 3 5 3" xfId="3677" xr:uid="{00000000-0005-0000-0000-0000260A0000}"/>
    <cellStyle name="Normal 2 3 3 5 4" xfId="4975" xr:uid="{00000000-0005-0000-0000-0000270A0000}"/>
    <cellStyle name="Normal 2 3 3 6" xfId="1982" xr:uid="{00000000-0005-0000-0000-0000280A0000}"/>
    <cellStyle name="Normal 2 3 3 7" xfId="957" xr:uid="{00000000-0005-0000-0000-0000290A0000}"/>
    <cellStyle name="Normal 2 3 3 8" xfId="2827" xr:uid="{00000000-0005-0000-0000-00002A0A0000}"/>
    <cellStyle name="Normal 2 3 3 9" xfId="3127" xr:uid="{00000000-0005-0000-0000-00002B0A0000}"/>
    <cellStyle name="Normal 2 3 4" xfId="87" xr:uid="{00000000-0005-0000-0000-00002C0A0000}"/>
    <cellStyle name="Normal 2 3 4 10" xfId="3678" xr:uid="{00000000-0005-0000-0000-00002D0A0000}"/>
    <cellStyle name="Normal 2 3 4 11" xfId="4976" xr:uid="{00000000-0005-0000-0000-00002E0A0000}"/>
    <cellStyle name="Normal 2 3 4 2" xfId="151" xr:uid="{00000000-0005-0000-0000-00002F0A0000}"/>
    <cellStyle name="Normal 2 3 4 2 2" xfId="359" xr:uid="{00000000-0005-0000-0000-0000300A0000}"/>
    <cellStyle name="Normal 2 3 4 2 2 2" xfId="864" xr:uid="{00000000-0005-0000-0000-0000310A0000}"/>
    <cellStyle name="Normal 2 3 4 2 2 2 2" xfId="2716" xr:uid="{00000000-0005-0000-0000-0000320A0000}"/>
    <cellStyle name="Normal 2 3 4 2 2 2 2 2" xfId="3682" xr:uid="{00000000-0005-0000-0000-0000330A0000}"/>
    <cellStyle name="Normal 2 3 4 2 2 2 2 3" xfId="4980" xr:uid="{00000000-0005-0000-0000-0000340A0000}"/>
    <cellStyle name="Normal 2 3 4 2 2 2 3" xfId="1742" xr:uid="{00000000-0005-0000-0000-0000350A0000}"/>
    <cellStyle name="Normal 2 3 4 2 2 2 4" xfId="3681" xr:uid="{00000000-0005-0000-0000-0000360A0000}"/>
    <cellStyle name="Normal 2 3 4 2 2 2 5" xfId="4979" xr:uid="{00000000-0005-0000-0000-0000370A0000}"/>
    <cellStyle name="Normal 2 3 4 2 2 3" xfId="2218" xr:uid="{00000000-0005-0000-0000-0000380A0000}"/>
    <cellStyle name="Normal 2 3 4 2 2 3 2" xfId="3683" xr:uid="{00000000-0005-0000-0000-0000390A0000}"/>
    <cellStyle name="Normal 2 3 4 2 2 3 3" xfId="4981" xr:uid="{00000000-0005-0000-0000-00003A0A0000}"/>
    <cellStyle name="Normal 2 3 4 2 2 4" xfId="1198" xr:uid="{00000000-0005-0000-0000-00003B0A0000}"/>
    <cellStyle name="Normal 2 3 4 2 2 5" xfId="3061" xr:uid="{00000000-0005-0000-0000-00003C0A0000}"/>
    <cellStyle name="Normal 2 3 4 2 2 6" xfId="3680" xr:uid="{00000000-0005-0000-0000-00003D0A0000}"/>
    <cellStyle name="Normal 2 3 4 2 2 7" xfId="4978" xr:uid="{00000000-0005-0000-0000-00003E0A0000}"/>
    <cellStyle name="Normal 2 3 4 2 3" xfId="530" xr:uid="{00000000-0005-0000-0000-00003F0A0000}"/>
    <cellStyle name="Normal 2 3 4 2 3 2" xfId="2388" xr:uid="{00000000-0005-0000-0000-0000400A0000}"/>
    <cellStyle name="Normal 2 3 4 2 3 2 2" xfId="3685" xr:uid="{00000000-0005-0000-0000-0000410A0000}"/>
    <cellStyle name="Normal 2 3 4 2 3 2 3" xfId="4983" xr:uid="{00000000-0005-0000-0000-0000420A0000}"/>
    <cellStyle name="Normal 2 3 4 2 3 3" xfId="1564" xr:uid="{00000000-0005-0000-0000-0000430A0000}"/>
    <cellStyle name="Normal 2 3 4 2 3 4" xfId="3684" xr:uid="{00000000-0005-0000-0000-0000440A0000}"/>
    <cellStyle name="Normal 2 3 4 2 3 5" xfId="4982" xr:uid="{00000000-0005-0000-0000-0000450A0000}"/>
    <cellStyle name="Normal 2 3 4 2 4" xfId="702" xr:uid="{00000000-0005-0000-0000-0000460A0000}"/>
    <cellStyle name="Normal 2 3 4 2 4 2" xfId="2557" xr:uid="{00000000-0005-0000-0000-0000470A0000}"/>
    <cellStyle name="Normal 2 3 4 2 4 3" xfId="3686" xr:uid="{00000000-0005-0000-0000-0000480A0000}"/>
    <cellStyle name="Normal 2 3 4 2 4 4" xfId="4984" xr:uid="{00000000-0005-0000-0000-0000490A0000}"/>
    <cellStyle name="Normal 2 3 4 2 5" xfId="2059" xr:uid="{00000000-0005-0000-0000-00004A0A0000}"/>
    <cellStyle name="Normal 2 3 4 2 6" xfId="1034" xr:uid="{00000000-0005-0000-0000-00004B0A0000}"/>
    <cellStyle name="Normal 2 3 4 2 7" xfId="2904" xr:uid="{00000000-0005-0000-0000-00004C0A0000}"/>
    <cellStyle name="Normal 2 3 4 2 8" xfId="3679" xr:uid="{00000000-0005-0000-0000-00004D0A0000}"/>
    <cellStyle name="Normal 2 3 4 2 9" xfId="4977" xr:uid="{00000000-0005-0000-0000-00004E0A0000}"/>
    <cellStyle name="Normal 2 3 4 3" xfId="295" xr:uid="{00000000-0005-0000-0000-00004F0A0000}"/>
    <cellStyle name="Normal 2 3 4 3 2" xfId="800" xr:uid="{00000000-0005-0000-0000-0000500A0000}"/>
    <cellStyle name="Normal 2 3 4 3 2 2" xfId="2652" xr:uid="{00000000-0005-0000-0000-0000510A0000}"/>
    <cellStyle name="Normal 2 3 4 3 2 2 2" xfId="3689" xr:uid="{00000000-0005-0000-0000-0000520A0000}"/>
    <cellStyle name="Normal 2 3 4 3 2 2 3" xfId="4987" xr:uid="{00000000-0005-0000-0000-0000530A0000}"/>
    <cellStyle name="Normal 2 3 4 3 2 3" xfId="1678" xr:uid="{00000000-0005-0000-0000-0000540A0000}"/>
    <cellStyle name="Normal 2 3 4 3 2 4" xfId="3688" xr:uid="{00000000-0005-0000-0000-0000550A0000}"/>
    <cellStyle name="Normal 2 3 4 3 2 5" xfId="4986" xr:uid="{00000000-0005-0000-0000-0000560A0000}"/>
    <cellStyle name="Normal 2 3 4 3 3" xfId="2154" xr:uid="{00000000-0005-0000-0000-0000570A0000}"/>
    <cellStyle name="Normal 2 3 4 3 3 2" xfId="3690" xr:uid="{00000000-0005-0000-0000-0000580A0000}"/>
    <cellStyle name="Normal 2 3 4 3 3 3" xfId="4988" xr:uid="{00000000-0005-0000-0000-0000590A0000}"/>
    <cellStyle name="Normal 2 3 4 3 4" xfId="1134" xr:uid="{00000000-0005-0000-0000-00005A0A0000}"/>
    <cellStyle name="Normal 2 3 4 3 5" xfId="2997" xr:uid="{00000000-0005-0000-0000-00005B0A0000}"/>
    <cellStyle name="Normal 2 3 4 3 6" xfId="3687" xr:uid="{00000000-0005-0000-0000-00005C0A0000}"/>
    <cellStyle name="Normal 2 3 4 3 7" xfId="4985" xr:uid="{00000000-0005-0000-0000-00005D0A0000}"/>
    <cellStyle name="Normal 2 3 4 4" xfId="466" xr:uid="{00000000-0005-0000-0000-00005E0A0000}"/>
    <cellStyle name="Normal 2 3 4 4 2" xfId="2324" xr:uid="{00000000-0005-0000-0000-00005F0A0000}"/>
    <cellStyle name="Normal 2 3 4 4 2 2" xfId="3692" xr:uid="{00000000-0005-0000-0000-0000600A0000}"/>
    <cellStyle name="Normal 2 3 4 4 2 3" xfId="4990" xr:uid="{00000000-0005-0000-0000-0000610A0000}"/>
    <cellStyle name="Normal 2 3 4 4 3" xfId="1500" xr:uid="{00000000-0005-0000-0000-0000620A0000}"/>
    <cellStyle name="Normal 2 3 4 4 4" xfId="3691" xr:uid="{00000000-0005-0000-0000-0000630A0000}"/>
    <cellStyle name="Normal 2 3 4 4 5" xfId="4989" xr:uid="{00000000-0005-0000-0000-0000640A0000}"/>
    <cellStyle name="Normal 2 3 4 5" xfId="638" xr:uid="{00000000-0005-0000-0000-0000650A0000}"/>
    <cellStyle name="Normal 2 3 4 5 2" xfId="2493" xr:uid="{00000000-0005-0000-0000-0000660A0000}"/>
    <cellStyle name="Normal 2 3 4 5 3" xfId="3693" xr:uid="{00000000-0005-0000-0000-0000670A0000}"/>
    <cellStyle name="Normal 2 3 4 5 4" xfId="4991" xr:uid="{00000000-0005-0000-0000-0000680A0000}"/>
    <cellStyle name="Normal 2 3 4 6" xfId="1995" xr:uid="{00000000-0005-0000-0000-0000690A0000}"/>
    <cellStyle name="Normal 2 3 4 7" xfId="970" xr:uid="{00000000-0005-0000-0000-00006A0A0000}"/>
    <cellStyle name="Normal 2 3 4 8" xfId="2840" xr:uid="{00000000-0005-0000-0000-00006B0A0000}"/>
    <cellStyle name="Normal 2 3 4 9" xfId="3140" xr:uid="{00000000-0005-0000-0000-00006C0A0000}"/>
    <cellStyle name="Normal 2 3 5" xfId="104" xr:uid="{00000000-0005-0000-0000-00006D0A0000}"/>
    <cellStyle name="Normal 2 3 5 2" xfId="312" xr:uid="{00000000-0005-0000-0000-00006E0A0000}"/>
    <cellStyle name="Normal 2 3 5 2 2" xfId="817" xr:uid="{00000000-0005-0000-0000-00006F0A0000}"/>
    <cellStyle name="Normal 2 3 5 2 2 2" xfId="2669" xr:uid="{00000000-0005-0000-0000-0000700A0000}"/>
    <cellStyle name="Normal 2 3 5 2 2 2 2" xfId="3697" xr:uid="{00000000-0005-0000-0000-0000710A0000}"/>
    <cellStyle name="Normal 2 3 5 2 2 2 3" xfId="4995" xr:uid="{00000000-0005-0000-0000-0000720A0000}"/>
    <cellStyle name="Normal 2 3 5 2 2 3" xfId="1695" xr:uid="{00000000-0005-0000-0000-0000730A0000}"/>
    <cellStyle name="Normal 2 3 5 2 2 4" xfId="3696" xr:uid="{00000000-0005-0000-0000-0000740A0000}"/>
    <cellStyle name="Normal 2 3 5 2 2 5" xfId="4994" xr:uid="{00000000-0005-0000-0000-0000750A0000}"/>
    <cellStyle name="Normal 2 3 5 2 3" xfId="2171" xr:uid="{00000000-0005-0000-0000-0000760A0000}"/>
    <cellStyle name="Normal 2 3 5 2 3 2" xfId="3698" xr:uid="{00000000-0005-0000-0000-0000770A0000}"/>
    <cellStyle name="Normal 2 3 5 2 3 3" xfId="4996" xr:uid="{00000000-0005-0000-0000-0000780A0000}"/>
    <cellStyle name="Normal 2 3 5 2 4" xfId="1151" xr:uid="{00000000-0005-0000-0000-0000790A0000}"/>
    <cellStyle name="Normal 2 3 5 2 5" xfId="3014" xr:uid="{00000000-0005-0000-0000-00007A0A0000}"/>
    <cellStyle name="Normal 2 3 5 2 6" xfId="3695" xr:uid="{00000000-0005-0000-0000-00007B0A0000}"/>
    <cellStyle name="Normal 2 3 5 2 7" xfId="4993" xr:uid="{00000000-0005-0000-0000-00007C0A0000}"/>
    <cellStyle name="Normal 2 3 5 3" xfId="483" xr:uid="{00000000-0005-0000-0000-00007D0A0000}"/>
    <cellStyle name="Normal 2 3 5 3 2" xfId="2341" xr:uid="{00000000-0005-0000-0000-00007E0A0000}"/>
    <cellStyle name="Normal 2 3 5 3 2 2" xfId="3700" xr:uid="{00000000-0005-0000-0000-00007F0A0000}"/>
    <cellStyle name="Normal 2 3 5 3 2 3" xfId="4998" xr:uid="{00000000-0005-0000-0000-0000800A0000}"/>
    <cellStyle name="Normal 2 3 5 3 3" xfId="1517" xr:uid="{00000000-0005-0000-0000-0000810A0000}"/>
    <cellStyle name="Normal 2 3 5 3 4" xfId="3699" xr:uid="{00000000-0005-0000-0000-0000820A0000}"/>
    <cellStyle name="Normal 2 3 5 3 5" xfId="4997" xr:uid="{00000000-0005-0000-0000-0000830A0000}"/>
    <cellStyle name="Normal 2 3 5 4" xfId="655" xr:uid="{00000000-0005-0000-0000-0000840A0000}"/>
    <cellStyle name="Normal 2 3 5 4 2" xfId="2510" xr:uid="{00000000-0005-0000-0000-0000850A0000}"/>
    <cellStyle name="Normal 2 3 5 4 3" xfId="3701" xr:uid="{00000000-0005-0000-0000-0000860A0000}"/>
    <cellStyle name="Normal 2 3 5 4 4" xfId="4999" xr:uid="{00000000-0005-0000-0000-0000870A0000}"/>
    <cellStyle name="Normal 2 3 5 5" xfId="2012" xr:uid="{00000000-0005-0000-0000-0000880A0000}"/>
    <cellStyle name="Normal 2 3 5 6" xfId="987" xr:uid="{00000000-0005-0000-0000-0000890A0000}"/>
    <cellStyle name="Normal 2 3 5 7" xfId="2857" xr:uid="{00000000-0005-0000-0000-00008A0A0000}"/>
    <cellStyle name="Normal 2 3 5 8" xfId="3694" xr:uid="{00000000-0005-0000-0000-00008B0A0000}"/>
    <cellStyle name="Normal 2 3 5 9" xfId="4992" xr:uid="{00000000-0005-0000-0000-00008C0A0000}"/>
    <cellStyle name="Normal 2 3 6" xfId="166" xr:uid="{00000000-0005-0000-0000-00008D0A0000}"/>
    <cellStyle name="Normal 2 3 6 2" xfId="372" xr:uid="{00000000-0005-0000-0000-00008E0A0000}"/>
    <cellStyle name="Normal 2 3 6 2 2" xfId="876" xr:uid="{00000000-0005-0000-0000-00008F0A0000}"/>
    <cellStyle name="Normal 2 3 6 2 2 2" xfId="2728" xr:uid="{00000000-0005-0000-0000-0000900A0000}"/>
    <cellStyle name="Normal 2 3 6 2 2 2 2" xfId="3705" xr:uid="{00000000-0005-0000-0000-0000910A0000}"/>
    <cellStyle name="Normal 2 3 6 2 2 2 3" xfId="5003" xr:uid="{00000000-0005-0000-0000-0000920A0000}"/>
    <cellStyle name="Normal 2 3 6 2 2 3" xfId="1754" xr:uid="{00000000-0005-0000-0000-0000930A0000}"/>
    <cellStyle name="Normal 2 3 6 2 2 4" xfId="3704" xr:uid="{00000000-0005-0000-0000-0000940A0000}"/>
    <cellStyle name="Normal 2 3 6 2 2 5" xfId="5002" xr:uid="{00000000-0005-0000-0000-0000950A0000}"/>
    <cellStyle name="Normal 2 3 6 2 3" xfId="2230" xr:uid="{00000000-0005-0000-0000-0000960A0000}"/>
    <cellStyle name="Normal 2 3 6 2 3 2" xfId="3706" xr:uid="{00000000-0005-0000-0000-0000970A0000}"/>
    <cellStyle name="Normal 2 3 6 2 3 3" xfId="5004" xr:uid="{00000000-0005-0000-0000-0000980A0000}"/>
    <cellStyle name="Normal 2 3 6 2 4" xfId="1210" xr:uid="{00000000-0005-0000-0000-0000990A0000}"/>
    <cellStyle name="Normal 2 3 6 2 5" xfId="3073" xr:uid="{00000000-0005-0000-0000-00009A0A0000}"/>
    <cellStyle name="Normal 2 3 6 2 6" xfId="3703" xr:uid="{00000000-0005-0000-0000-00009B0A0000}"/>
    <cellStyle name="Normal 2 3 6 2 7" xfId="5001" xr:uid="{00000000-0005-0000-0000-00009C0A0000}"/>
    <cellStyle name="Normal 2 3 6 3" xfId="542" xr:uid="{00000000-0005-0000-0000-00009D0A0000}"/>
    <cellStyle name="Normal 2 3 6 3 2" xfId="2400" xr:uid="{00000000-0005-0000-0000-00009E0A0000}"/>
    <cellStyle name="Normal 2 3 6 3 2 2" xfId="3708" xr:uid="{00000000-0005-0000-0000-00009F0A0000}"/>
    <cellStyle name="Normal 2 3 6 3 2 3" xfId="5006" xr:uid="{00000000-0005-0000-0000-0000A00A0000}"/>
    <cellStyle name="Normal 2 3 6 3 3" xfId="1578" xr:uid="{00000000-0005-0000-0000-0000A10A0000}"/>
    <cellStyle name="Normal 2 3 6 3 4" xfId="3707" xr:uid="{00000000-0005-0000-0000-0000A20A0000}"/>
    <cellStyle name="Normal 2 3 6 3 5" xfId="5005" xr:uid="{00000000-0005-0000-0000-0000A30A0000}"/>
    <cellStyle name="Normal 2 3 6 4" xfId="714" xr:uid="{00000000-0005-0000-0000-0000A40A0000}"/>
    <cellStyle name="Normal 2 3 6 4 2" xfId="2569" xr:uid="{00000000-0005-0000-0000-0000A50A0000}"/>
    <cellStyle name="Normal 2 3 6 4 3" xfId="3709" xr:uid="{00000000-0005-0000-0000-0000A60A0000}"/>
    <cellStyle name="Normal 2 3 6 4 4" xfId="5007" xr:uid="{00000000-0005-0000-0000-0000A70A0000}"/>
    <cellStyle name="Normal 2 3 6 5" xfId="2071" xr:uid="{00000000-0005-0000-0000-0000A80A0000}"/>
    <cellStyle name="Normal 2 3 6 6" xfId="1046" xr:uid="{00000000-0005-0000-0000-0000A90A0000}"/>
    <cellStyle name="Normal 2 3 6 7" xfId="2916" xr:uid="{00000000-0005-0000-0000-0000AA0A0000}"/>
    <cellStyle name="Normal 2 3 6 8" xfId="3702" xr:uid="{00000000-0005-0000-0000-0000AB0A0000}"/>
    <cellStyle name="Normal 2 3 6 9" xfId="5000" xr:uid="{00000000-0005-0000-0000-0000AC0A0000}"/>
    <cellStyle name="Normal 2 3 7" xfId="248" xr:uid="{00000000-0005-0000-0000-0000AD0A0000}"/>
    <cellStyle name="Normal 2 3 7 2" xfId="753" xr:uid="{00000000-0005-0000-0000-0000AE0A0000}"/>
    <cellStyle name="Normal 2 3 7 2 2" xfId="2605" xr:uid="{00000000-0005-0000-0000-0000AF0A0000}"/>
    <cellStyle name="Normal 2 3 7 2 2 2" xfId="3712" xr:uid="{00000000-0005-0000-0000-0000B00A0000}"/>
    <cellStyle name="Normal 2 3 7 2 2 3" xfId="5010" xr:uid="{00000000-0005-0000-0000-0000B10A0000}"/>
    <cellStyle name="Normal 2 3 7 2 3" xfId="1631" xr:uid="{00000000-0005-0000-0000-0000B20A0000}"/>
    <cellStyle name="Normal 2 3 7 2 4" xfId="3711" xr:uid="{00000000-0005-0000-0000-0000B30A0000}"/>
    <cellStyle name="Normal 2 3 7 2 5" xfId="5009" xr:uid="{00000000-0005-0000-0000-0000B40A0000}"/>
    <cellStyle name="Normal 2 3 7 3" xfId="2107" xr:uid="{00000000-0005-0000-0000-0000B50A0000}"/>
    <cellStyle name="Normal 2 3 7 3 2" xfId="3713" xr:uid="{00000000-0005-0000-0000-0000B60A0000}"/>
    <cellStyle name="Normal 2 3 7 3 3" xfId="5011" xr:uid="{00000000-0005-0000-0000-0000B70A0000}"/>
    <cellStyle name="Normal 2 3 7 4" xfId="1087" xr:uid="{00000000-0005-0000-0000-0000B80A0000}"/>
    <cellStyle name="Normal 2 3 7 5" xfId="2950" xr:uid="{00000000-0005-0000-0000-0000B90A0000}"/>
    <cellStyle name="Normal 2 3 7 6" xfId="3710" xr:uid="{00000000-0005-0000-0000-0000BA0A0000}"/>
    <cellStyle name="Normal 2 3 7 7" xfId="5008" xr:uid="{00000000-0005-0000-0000-0000BB0A0000}"/>
    <cellStyle name="Normal 2 3 8" xfId="384" xr:uid="{00000000-0005-0000-0000-0000BC0A0000}"/>
    <cellStyle name="Normal 2 3 8 2" xfId="887" xr:uid="{00000000-0005-0000-0000-0000BD0A0000}"/>
    <cellStyle name="Normal 2 3 8 2 2" xfId="2737" xr:uid="{00000000-0005-0000-0000-0000BE0A0000}"/>
    <cellStyle name="Normal 2 3 8 2 3" xfId="1766" xr:uid="{00000000-0005-0000-0000-0000BF0A0000}"/>
    <cellStyle name="Normal 2 3 8 3" xfId="2242" xr:uid="{00000000-0005-0000-0000-0000C00A0000}"/>
    <cellStyle name="Normal 2 3 8 4" xfId="1222" xr:uid="{00000000-0005-0000-0000-0000C10A0000}"/>
    <cellStyle name="Normal 2 3 9" xfId="419" xr:uid="{00000000-0005-0000-0000-0000C20A0000}"/>
    <cellStyle name="Normal 2 3 9 2" xfId="2277" xr:uid="{00000000-0005-0000-0000-0000C30A0000}"/>
    <cellStyle name="Normal 2 3 9 2 2" xfId="3715" xr:uid="{00000000-0005-0000-0000-0000C40A0000}"/>
    <cellStyle name="Normal 2 3 9 2 3" xfId="5013" xr:uid="{00000000-0005-0000-0000-0000C50A0000}"/>
    <cellStyle name="Normal 2 3 9 3" xfId="1453" xr:uid="{00000000-0005-0000-0000-0000C60A0000}"/>
    <cellStyle name="Normal 2 3 9 4" xfId="3714" xr:uid="{00000000-0005-0000-0000-0000C70A0000}"/>
    <cellStyle name="Normal 2 3 9 5" xfId="5012" xr:uid="{00000000-0005-0000-0000-0000C80A0000}"/>
    <cellStyle name="Normal 2 4" xfId="61" xr:uid="{00000000-0005-0000-0000-0000C90A0000}"/>
    <cellStyle name="Normal 2 4 10" xfId="946" xr:uid="{00000000-0005-0000-0000-0000CA0A0000}"/>
    <cellStyle name="Normal 2 4 11" xfId="2816" xr:uid="{00000000-0005-0000-0000-0000CB0A0000}"/>
    <cellStyle name="Normal 2 4 12" xfId="3116" xr:uid="{00000000-0005-0000-0000-0000CC0A0000}"/>
    <cellStyle name="Normal 2 4 13" xfId="3716" xr:uid="{00000000-0005-0000-0000-0000CD0A0000}"/>
    <cellStyle name="Normal 2 4 14" xfId="5014" xr:uid="{00000000-0005-0000-0000-0000CE0A0000}"/>
    <cellStyle name="Normal 2 4 15" xfId="5903" xr:uid="{00000000-0005-0000-0000-0000CF0A0000}"/>
    <cellStyle name="Normal 2 4 2" xfId="127" xr:uid="{00000000-0005-0000-0000-0000D00A0000}"/>
    <cellStyle name="Normal 2 4 2 2" xfId="335" xr:uid="{00000000-0005-0000-0000-0000D10A0000}"/>
    <cellStyle name="Normal 2 4 2 2 2" xfId="840" xr:uid="{00000000-0005-0000-0000-0000D20A0000}"/>
    <cellStyle name="Normal 2 4 2 2 2 2" xfId="2692" xr:uid="{00000000-0005-0000-0000-0000D30A0000}"/>
    <cellStyle name="Normal 2 4 2 2 2 2 2" xfId="3720" xr:uid="{00000000-0005-0000-0000-0000D40A0000}"/>
    <cellStyle name="Normal 2 4 2 2 2 2 3" xfId="5018" xr:uid="{00000000-0005-0000-0000-0000D50A0000}"/>
    <cellStyle name="Normal 2 4 2 2 2 3" xfId="1718" xr:uid="{00000000-0005-0000-0000-0000D60A0000}"/>
    <cellStyle name="Normal 2 4 2 2 2 4" xfId="3719" xr:uid="{00000000-0005-0000-0000-0000D70A0000}"/>
    <cellStyle name="Normal 2 4 2 2 2 5" xfId="5017" xr:uid="{00000000-0005-0000-0000-0000D80A0000}"/>
    <cellStyle name="Normal 2 4 2 2 3" xfId="2194" xr:uid="{00000000-0005-0000-0000-0000D90A0000}"/>
    <cellStyle name="Normal 2 4 2 2 3 2" xfId="3721" xr:uid="{00000000-0005-0000-0000-0000DA0A0000}"/>
    <cellStyle name="Normal 2 4 2 2 3 3" xfId="5019" xr:uid="{00000000-0005-0000-0000-0000DB0A0000}"/>
    <cellStyle name="Normal 2 4 2 2 4" xfId="1174" xr:uid="{00000000-0005-0000-0000-0000DC0A0000}"/>
    <cellStyle name="Normal 2 4 2 2 5" xfId="3037" xr:uid="{00000000-0005-0000-0000-0000DD0A0000}"/>
    <cellStyle name="Normal 2 4 2 2 6" xfId="3718" xr:uid="{00000000-0005-0000-0000-0000DE0A0000}"/>
    <cellStyle name="Normal 2 4 2 2 7" xfId="5016" xr:uid="{00000000-0005-0000-0000-0000DF0A0000}"/>
    <cellStyle name="Normal 2 4 2 3" xfId="506" xr:uid="{00000000-0005-0000-0000-0000E00A0000}"/>
    <cellStyle name="Normal 2 4 2 3 2" xfId="2364" xr:uid="{00000000-0005-0000-0000-0000E10A0000}"/>
    <cellStyle name="Normal 2 4 2 3 2 2" xfId="3723" xr:uid="{00000000-0005-0000-0000-0000E20A0000}"/>
    <cellStyle name="Normal 2 4 2 3 2 3" xfId="5021" xr:uid="{00000000-0005-0000-0000-0000E30A0000}"/>
    <cellStyle name="Normal 2 4 2 3 3" xfId="1540" xr:uid="{00000000-0005-0000-0000-0000E40A0000}"/>
    <cellStyle name="Normal 2 4 2 3 4" xfId="3722" xr:uid="{00000000-0005-0000-0000-0000E50A0000}"/>
    <cellStyle name="Normal 2 4 2 3 5" xfId="5020" xr:uid="{00000000-0005-0000-0000-0000E60A0000}"/>
    <cellStyle name="Normal 2 4 2 4" xfId="678" xr:uid="{00000000-0005-0000-0000-0000E70A0000}"/>
    <cellStyle name="Normal 2 4 2 4 2" xfId="2533" xr:uid="{00000000-0005-0000-0000-0000E80A0000}"/>
    <cellStyle name="Normal 2 4 2 4 3" xfId="3724" xr:uid="{00000000-0005-0000-0000-0000E90A0000}"/>
    <cellStyle name="Normal 2 4 2 4 4" xfId="5022" xr:uid="{00000000-0005-0000-0000-0000EA0A0000}"/>
    <cellStyle name="Normal 2 4 2 5" xfId="2035" xr:uid="{00000000-0005-0000-0000-0000EB0A0000}"/>
    <cellStyle name="Normal 2 4 2 6" xfId="1010" xr:uid="{00000000-0005-0000-0000-0000EC0A0000}"/>
    <cellStyle name="Normal 2 4 2 7" xfId="2880" xr:uid="{00000000-0005-0000-0000-0000ED0A0000}"/>
    <cellStyle name="Normal 2 4 2 8" xfId="3717" xr:uid="{00000000-0005-0000-0000-0000EE0A0000}"/>
    <cellStyle name="Normal 2 4 2 9" xfId="5015" xr:uid="{00000000-0005-0000-0000-0000EF0A0000}"/>
    <cellStyle name="Normal 2 4 3" xfId="167" xr:uid="{00000000-0005-0000-0000-0000F00A0000}"/>
    <cellStyle name="Normal 2 4 3 2" xfId="373" xr:uid="{00000000-0005-0000-0000-0000F10A0000}"/>
    <cellStyle name="Normal 2 4 3 2 2" xfId="877" xr:uid="{00000000-0005-0000-0000-0000F20A0000}"/>
    <cellStyle name="Normal 2 4 3 2 2 2" xfId="2729" xr:uid="{00000000-0005-0000-0000-0000F30A0000}"/>
    <cellStyle name="Normal 2 4 3 2 2 2 2" xfId="3728" xr:uid="{00000000-0005-0000-0000-0000F40A0000}"/>
    <cellStyle name="Normal 2 4 3 2 2 2 3" xfId="5026" xr:uid="{00000000-0005-0000-0000-0000F50A0000}"/>
    <cellStyle name="Normal 2 4 3 2 2 3" xfId="1755" xr:uid="{00000000-0005-0000-0000-0000F60A0000}"/>
    <cellStyle name="Normal 2 4 3 2 2 4" xfId="3727" xr:uid="{00000000-0005-0000-0000-0000F70A0000}"/>
    <cellStyle name="Normal 2 4 3 2 2 5" xfId="5025" xr:uid="{00000000-0005-0000-0000-0000F80A0000}"/>
    <cellStyle name="Normal 2 4 3 2 3" xfId="2231" xr:uid="{00000000-0005-0000-0000-0000F90A0000}"/>
    <cellStyle name="Normal 2 4 3 2 3 2" xfId="3729" xr:uid="{00000000-0005-0000-0000-0000FA0A0000}"/>
    <cellStyle name="Normal 2 4 3 2 3 3" xfId="5027" xr:uid="{00000000-0005-0000-0000-0000FB0A0000}"/>
    <cellStyle name="Normal 2 4 3 2 4" xfId="1211" xr:uid="{00000000-0005-0000-0000-0000FC0A0000}"/>
    <cellStyle name="Normal 2 4 3 2 5" xfId="3074" xr:uid="{00000000-0005-0000-0000-0000FD0A0000}"/>
    <cellStyle name="Normal 2 4 3 2 6" xfId="3726" xr:uid="{00000000-0005-0000-0000-0000FE0A0000}"/>
    <cellStyle name="Normal 2 4 3 2 7" xfId="5024" xr:uid="{00000000-0005-0000-0000-0000FF0A0000}"/>
    <cellStyle name="Normal 2 4 3 3" xfId="543" xr:uid="{00000000-0005-0000-0000-0000000B0000}"/>
    <cellStyle name="Normal 2 4 3 3 2" xfId="2401" xr:uid="{00000000-0005-0000-0000-0000010B0000}"/>
    <cellStyle name="Normal 2 4 3 3 2 2" xfId="3731" xr:uid="{00000000-0005-0000-0000-0000020B0000}"/>
    <cellStyle name="Normal 2 4 3 3 2 3" xfId="5029" xr:uid="{00000000-0005-0000-0000-0000030B0000}"/>
    <cellStyle name="Normal 2 4 3 3 3" xfId="1579" xr:uid="{00000000-0005-0000-0000-0000040B0000}"/>
    <cellStyle name="Normal 2 4 3 3 4" xfId="3730" xr:uid="{00000000-0005-0000-0000-0000050B0000}"/>
    <cellStyle name="Normal 2 4 3 3 5" xfId="5028" xr:uid="{00000000-0005-0000-0000-0000060B0000}"/>
    <cellStyle name="Normal 2 4 3 4" xfId="715" xr:uid="{00000000-0005-0000-0000-0000070B0000}"/>
    <cellStyle name="Normal 2 4 3 4 2" xfId="2570" xr:uid="{00000000-0005-0000-0000-0000080B0000}"/>
    <cellStyle name="Normal 2 4 3 4 3" xfId="3732" xr:uid="{00000000-0005-0000-0000-0000090B0000}"/>
    <cellStyle name="Normal 2 4 3 4 4" xfId="5030" xr:uid="{00000000-0005-0000-0000-00000A0B0000}"/>
    <cellStyle name="Normal 2 4 3 5" xfId="2072" xr:uid="{00000000-0005-0000-0000-00000B0B0000}"/>
    <cellStyle name="Normal 2 4 3 6" xfId="1047" xr:uid="{00000000-0005-0000-0000-00000C0B0000}"/>
    <cellStyle name="Normal 2 4 3 7" xfId="2917" xr:uid="{00000000-0005-0000-0000-00000D0B0000}"/>
    <cellStyle name="Normal 2 4 3 8" xfId="3725" xr:uid="{00000000-0005-0000-0000-00000E0B0000}"/>
    <cellStyle name="Normal 2 4 3 9" xfId="5023" xr:uid="{00000000-0005-0000-0000-00000F0B0000}"/>
    <cellStyle name="Normal 2 4 4" xfId="271" xr:uid="{00000000-0005-0000-0000-0000100B0000}"/>
    <cellStyle name="Normal 2 4 4 2" xfId="776" xr:uid="{00000000-0005-0000-0000-0000110B0000}"/>
    <cellStyle name="Normal 2 4 4 2 2" xfId="2628" xr:uid="{00000000-0005-0000-0000-0000120B0000}"/>
    <cellStyle name="Normal 2 4 4 2 2 2" xfId="3735" xr:uid="{00000000-0005-0000-0000-0000130B0000}"/>
    <cellStyle name="Normal 2 4 4 2 2 3" xfId="5033" xr:uid="{00000000-0005-0000-0000-0000140B0000}"/>
    <cellStyle name="Normal 2 4 4 2 3" xfId="1654" xr:uid="{00000000-0005-0000-0000-0000150B0000}"/>
    <cellStyle name="Normal 2 4 4 2 4" xfId="3734" xr:uid="{00000000-0005-0000-0000-0000160B0000}"/>
    <cellStyle name="Normal 2 4 4 2 5" xfId="5032" xr:uid="{00000000-0005-0000-0000-0000170B0000}"/>
    <cellStyle name="Normal 2 4 4 3" xfId="2130" xr:uid="{00000000-0005-0000-0000-0000180B0000}"/>
    <cellStyle name="Normal 2 4 4 3 2" xfId="3736" xr:uid="{00000000-0005-0000-0000-0000190B0000}"/>
    <cellStyle name="Normal 2 4 4 3 3" xfId="5034" xr:uid="{00000000-0005-0000-0000-00001A0B0000}"/>
    <cellStyle name="Normal 2 4 4 4" xfId="1110" xr:uid="{00000000-0005-0000-0000-00001B0B0000}"/>
    <cellStyle name="Normal 2 4 4 5" xfId="2973" xr:uid="{00000000-0005-0000-0000-00001C0B0000}"/>
    <cellStyle name="Normal 2 4 4 6" xfId="3733" xr:uid="{00000000-0005-0000-0000-00001D0B0000}"/>
    <cellStyle name="Normal 2 4 4 7" xfId="5031" xr:uid="{00000000-0005-0000-0000-00001E0B0000}"/>
    <cellStyle name="Normal 2 4 5" xfId="385" xr:uid="{00000000-0005-0000-0000-00001F0B0000}"/>
    <cellStyle name="Normal 2 4 5 2" xfId="1767" xr:uid="{00000000-0005-0000-0000-0000200B0000}"/>
    <cellStyle name="Normal 2 4 5 2 2" xfId="3738" xr:uid="{00000000-0005-0000-0000-0000210B0000}"/>
    <cellStyle name="Normal 2 4 5 2 3" xfId="5036" xr:uid="{00000000-0005-0000-0000-0000220B0000}"/>
    <cellStyle name="Normal 2 4 5 3" xfId="2243" xr:uid="{00000000-0005-0000-0000-0000230B0000}"/>
    <cellStyle name="Normal 2 4 5 4" xfId="1223" xr:uid="{00000000-0005-0000-0000-0000240B0000}"/>
    <cellStyle name="Normal 2 4 5 5" xfId="3737" xr:uid="{00000000-0005-0000-0000-0000250B0000}"/>
    <cellStyle name="Normal 2 4 5 6" xfId="5035" xr:uid="{00000000-0005-0000-0000-0000260B0000}"/>
    <cellStyle name="Normal 2 4 6" xfId="442" xr:uid="{00000000-0005-0000-0000-0000270B0000}"/>
    <cellStyle name="Normal 2 4 6 2" xfId="2300" xr:uid="{00000000-0005-0000-0000-0000280B0000}"/>
    <cellStyle name="Normal 2 4 6 3" xfId="1476" xr:uid="{00000000-0005-0000-0000-0000290B0000}"/>
    <cellStyle name="Normal 2 4 6 4" xfId="3739" xr:uid="{00000000-0005-0000-0000-00002A0B0000}"/>
    <cellStyle name="Normal 2 4 6 5" xfId="5037" xr:uid="{00000000-0005-0000-0000-00002B0B0000}"/>
    <cellStyle name="Normal 2 4 7" xfId="557" xr:uid="{00000000-0005-0000-0000-00002C0B0000}"/>
    <cellStyle name="Normal 2 4 7 2" xfId="2413" xr:uid="{00000000-0005-0000-0000-00002D0B0000}"/>
    <cellStyle name="Normal 2 4 8" xfId="614" xr:uid="{00000000-0005-0000-0000-00002E0B0000}"/>
    <cellStyle name="Normal 2 4 8 2" xfId="2469" xr:uid="{00000000-0005-0000-0000-00002F0B0000}"/>
    <cellStyle name="Normal 2 4 9" xfId="1971" xr:uid="{00000000-0005-0000-0000-0000300B0000}"/>
    <cellStyle name="Normal 2 5" xfId="25" xr:uid="{00000000-0005-0000-0000-0000310B0000}"/>
    <cellStyle name="Normal 2 5 10" xfId="2782" xr:uid="{00000000-0005-0000-0000-0000320B0000}"/>
    <cellStyle name="Normal 2 5 11" xfId="3149" xr:uid="{00000000-0005-0000-0000-0000330B0000}"/>
    <cellStyle name="Normal 2 5 12" xfId="4453" xr:uid="{00000000-0005-0000-0000-0000340B0000}"/>
    <cellStyle name="Normal 2 5 13" xfId="5904" xr:uid="{00000000-0005-0000-0000-0000350B0000}"/>
    <cellStyle name="Normal 2 5 2" xfId="168" xr:uid="{00000000-0005-0000-0000-0000360B0000}"/>
    <cellStyle name="Normal 2 5 2 2" xfId="374" xr:uid="{00000000-0005-0000-0000-0000370B0000}"/>
    <cellStyle name="Normal 2 5 2 2 2" xfId="878" xr:uid="{00000000-0005-0000-0000-0000380B0000}"/>
    <cellStyle name="Normal 2 5 2 2 2 2" xfId="2730" xr:uid="{00000000-0005-0000-0000-0000390B0000}"/>
    <cellStyle name="Normal 2 5 2 2 2 2 2" xfId="3743" xr:uid="{00000000-0005-0000-0000-00003A0B0000}"/>
    <cellStyle name="Normal 2 5 2 2 2 2 3" xfId="5041" xr:uid="{00000000-0005-0000-0000-00003B0B0000}"/>
    <cellStyle name="Normal 2 5 2 2 2 3" xfId="1756" xr:uid="{00000000-0005-0000-0000-00003C0B0000}"/>
    <cellStyle name="Normal 2 5 2 2 2 4" xfId="3742" xr:uid="{00000000-0005-0000-0000-00003D0B0000}"/>
    <cellStyle name="Normal 2 5 2 2 2 5" xfId="5040" xr:uid="{00000000-0005-0000-0000-00003E0B0000}"/>
    <cellStyle name="Normal 2 5 2 2 3" xfId="2232" xr:uid="{00000000-0005-0000-0000-00003F0B0000}"/>
    <cellStyle name="Normal 2 5 2 2 3 2" xfId="3744" xr:uid="{00000000-0005-0000-0000-0000400B0000}"/>
    <cellStyle name="Normal 2 5 2 2 3 3" xfId="5042" xr:uid="{00000000-0005-0000-0000-0000410B0000}"/>
    <cellStyle name="Normal 2 5 2 2 4" xfId="1212" xr:uid="{00000000-0005-0000-0000-0000420B0000}"/>
    <cellStyle name="Normal 2 5 2 2 5" xfId="3075" xr:uid="{00000000-0005-0000-0000-0000430B0000}"/>
    <cellStyle name="Normal 2 5 2 2 6" xfId="3741" xr:uid="{00000000-0005-0000-0000-0000440B0000}"/>
    <cellStyle name="Normal 2 5 2 2 7" xfId="5039" xr:uid="{00000000-0005-0000-0000-0000450B0000}"/>
    <cellStyle name="Normal 2 5 2 3" xfId="544" xr:uid="{00000000-0005-0000-0000-0000460B0000}"/>
    <cellStyle name="Normal 2 5 2 3 2" xfId="2402" xr:uid="{00000000-0005-0000-0000-0000470B0000}"/>
    <cellStyle name="Normal 2 5 2 3 2 2" xfId="3746" xr:uid="{00000000-0005-0000-0000-0000480B0000}"/>
    <cellStyle name="Normal 2 5 2 3 2 3" xfId="5044" xr:uid="{00000000-0005-0000-0000-0000490B0000}"/>
    <cellStyle name="Normal 2 5 2 3 3" xfId="1580" xr:uid="{00000000-0005-0000-0000-00004A0B0000}"/>
    <cellStyle name="Normal 2 5 2 3 4" xfId="3745" xr:uid="{00000000-0005-0000-0000-00004B0B0000}"/>
    <cellStyle name="Normal 2 5 2 3 5" xfId="5043" xr:uid="{00000000-0005-0000-0000-00004C0B0000}"/>
    <cellStyle name="Normal 2 5 2 4" xfId="716" xr:uid="{00000000-0005-0000-0000-00004D0B0000}"/>
    <cellStyle name="Normal 2 5 2 4 2" xfId="2571" xr:uid="{00000000-0005-0000-0000-00004E0B0000}"/>
    <cellStyle name="Normal 2 5 2 4 3" xfId="3747" xr:uid="{00000000-0005-0000-0000-00004F0B0000}"/>
    <cellStyle name="Normal 2 5 2 4 4" xfId="5045" xr:uid="{00000000-0005-0000-0000-0000500B0000}"/>
    <cellStyle name="Normal 2 5 2 5" xfId="2073" xr:uid="{00000000-0005-0000-0000-0000510B0000}"/>
    <cellStyle name="Normal 2 5 2 6" xfId="1048" xr:uid="{00000000-0005-0000-0000-0000520B0000}"/>
    <cellStyle name="Normal 2 5 2 7" xfId="2918" xr:uid="{00000000-0005-0000-0000-0000530B0000}"/>
    <cellStyle name="Normal 2 5 2 8" xfId="3740" xr:uid="{00000000-0005-0000-0000-0000540B0000}"/>
    <cellStyle name="Normal 2 5 2 9" xfId="5038" xr:uid="{00000000-0005-0000-0000-0000550B0000}"/>
    <cellStyle name="Normal 2 5 3" xfId="237" xr:uid="{00000000-0005-0000-0000-0000560B0000}"/>
    <cellStyle name="Normal 2 5 3 2" xfId="742" xr:uid="{00000000-0005-0000-0000-0000570B0000}"/>
    <cellStyle name="Normal 2 5 3 2 2" xfId="2594" xr:uid="{00000000-0005-0000-0000-0000580B0000}"/>
    <cellStyle name="Normal 2 5 3 2 2 2" xfId="3750" xr:uid="{00000000-0005-0000-0000-0000590B0000}"/>
    <cellStyle name="Normal 2 5 3 2 2 3" xfId="5048" xr:uid="{00000000-0005-0000-0000-00005A0B0000}"/>
    <cellStyle name="Normal 2 5 3 2 3" xfId="1620" xr:uid="{00000000-0005-0000-0000-00005B0B0000}"/>
    <cellStyle name="Normal 2 5 3 2 4" xfId="3749" xr:uid="{00000000-0005-0000-0000-00005C0B0000}"/>
    <cellStyle name="Normal 2 5 3 2 5" xfId="5047" xr:uid="{00000000-0005-0000-0000-00005D0B0000}"/>
    <cellStyle name="Normal 2 5 3 3" xfId="2096" xr:uid="{00000000-0005-0000-0000-00005E0B0000}"/>
    <cellStyle name="Normal 2 5 3 3 2" xfId="3751" xr:uid="{00000000-0005-0000-0000-00005F0B0000}"/>
    <cellStyle name="Normal 2 5 3 3 3" xfId="5049" xr:uid="{00000000-0005-0000-0000-0000600B0000}"/>
    <cellStyle name="Normal 2 5 3 4" xfId="1076" xr:uid="{00000000-0005-0000-0000-0000610B0000}"/>
    <cellStyle name="Normal 2 5 3 5" xfId="2939" xr:uid="{00000000-0005-0000-0000-0000620B0000}"/>
    <cellStyle name="Normal 2 5 3 6" xfId="3748" xr:uid="{00000000-0005-0000-0000-0000630B0000}"/>
    <cellStyle name="Normal 2 5 3 7" xfId="5046" xr:uid="{00000000-0005-0000-0000-0000640B0000}"/>
    <cellStyle name="Normal 2 5 4" xfId="386" xr:uid="{00000000-0005-0000-0000-0000650B0000}"/>
    <cellStyle name="Normal 2 5 4 2" xfId="1768" xr:uid="{00000000-0005-0000-0000-0000660B0000}"/>
    <cellStyle name="Normal 2 5 4 2 2" xfId="3753" xr:uid="{00000000-0005-0000-0000-0000670B0000}"/>
    <cellStyle name="Normal 2 5 4 2 3" xfId="5051" xr:uid="{00000000-0005-0000-0000-0000680B0000}"/>
    <cellStyle name="Normal 2 5 4 3" xfId="2244" xr:uid="{00000000-0005-0000-0000-0000690B0000}"/>
    <cellStyle name="Normal 2 5 4 4" xfId="1224" xr:uid="{00000000-0005-0000-0000-00006A0B0000}"/>
    <cellStyle name="Normal 2 5 4 5" xfId="3752" xr:uid="{00000000-0005-0000-0000-00006B0B0000}"/>
    <cellStyle name="Normal 2 5 4 6" xfId="5050" xr:uid="{00000000-0005-0000-0000-00006C0B0000}"/>
    <cellStyle name="Normal 2 5 5" xfId="408" xr:uid="{00000000-0005-0000-0000-00006D0B0000}"/>
    <cellStyle name="Normal 2 5 5 2" xfId="2266" xr:uid="{00000000-0005-0000-0000-00006E0B0000}"/>
    <cellStyle name="Normal 2 5 5 3" xfId="1442" xr:uid="{00000000-0005-0000-0000-00006F0B0000}"/>
    <cellStyle name="Normal 2 5 5 4" xfId="3754" xr:uid="{00000000-0005-0000-0000-0000700B0000}"/>
    <cellStyle name="Normal 2 5 5 5" xfId="5052" xr:uid="{00000000-0005-0000-0000-0000710B0000}"/>
    <cellStyle name="Normal 2 5 6" xfId="558" xr:uid="{00000000-0005-0000-0000-0000720B0000}"/>
    <cellStyle name="Normal 2 5 6 2" xfId="2414" xr:uid="{00000000-0005-0000-0000-0000730B0000}"/>
    <cellStyle name="Normal 2 5 7" xfId="580" xr:uid="{00000000-0005-0000-0000-0000740B0000}"/>
    <cellStyle name="Normal 2 5 7 2" xfId="2435" xr:uid="{00000000-0005-0000-0000-0000750B0000}"/>
    <cellStyle name="Normal 2 5 8" xfId="1937" xr:uid="{00000000-0005-0000-0000-0000760B0000}"/>
    <cellStyle name="Normal 2 5 9" xfId="912" xr:uid="{00000000-0005-0000-0000-0000770B0000}"/>
    <cellStyle name="Normal 2 6" xfId="93" xr:uid="{00000000-0005-0000-0000-0000780B0000}"/>
    <cellStyle name="Normal 2 6 10" xfId="5905" xr:uid="{00000000-0005-0000-0000-0000790B0000}"/>
    <cellStyle name="Normal 2 6 2" xfId="301" xr:uid="{00000000-0005-0000-0000-00007A0B0000}"/>
    <cellStyle name="Normal 2 6 2 2" xfId="806" xr:uid="{00000000-0005-0000-0000-00007B0B0000}"/>
    <cellStyle name="Normal 2 6 2 2 2" xfId="2658" xr:uid="{00000000-0005-0000-0000-00007C0B0000}"/>
    <cellStyle name="Normal 2 6 2 2 2 2" xfId="3758" xr:uid="{00000000-0005-0000-0000-00007D0B0000}"/>
    <cellStyle name="Normal 2 6 2 2 2 3" xfId="5056" xr:uid="{00000000-0005-0000-0000-00007E0B0000}"/>
    <cellStyle name="Normal 2 6 2 2 3" xfId="1684" xr:uid="{00000000-0005-0000-0000-00007F0B0000}"/>
    <cellStyle name="Normal 2 6 2 2 4" xfId="3757" xr:uid="{00000000-0005-0000-0000-0000800B0000}"/>
    <cellStyle name="Normal 2 6 2 2 5" xfId="5055" xr:uid="{00000000-0005-0000-0000-0000810B0000}"/>
    <cellStyle name="Normal 2 6 2 3" xfId="2160" xr:uid="{00000000-0005-0000-0000-0000820B0000}"/>
    <cellStyle name="Normal 2 6 2 3 2" xfId="3759" xr:uid="{00000000-0005-0000-0000-0000830B0000}"/>
    <cellStyle name="Normal 2 6 2 3 3" xfId="5057" xr:uid="{00000000-0005-0000-0000-0000840B0000}"/>
    <cellStyle name="Normal 2 6 2 4" xfId="1140" xr:uid="{00000000-0005-0000-0000-0000850B0000}"/>
    <cellStyle name="Normal 2 6 2 5" xfId="3003" xr:uid="{00000000-0005-0000-0000-0000860B0000}"/>
    <cellStyle name="Normal 2 6 2 6" xfId="3756" xr:uid="{00000000-0005-0000-0000-0000870B0000}"/>
    <cellStyle name="Normal 2 6 2 7" xfId="5054" xr:uid="{00000000-0005-0000-0000-0000880B0000}"/>
    <cellStyle name="Normal 2 6 3" xfId="472" xr:uid="{00000000-0005-0000-0000-0000890B0000}"/>
    <cellStyle name="Normal 2 6 3 2" xfId="2330" xr:uid="{00000000-0005-0000-0000-00008A0B0000}"/>
    <cellStyle name="Normal 2 6 3 2 2" xfId="3761" xr:uid="{00000000-0005-0000-0000-00008B0B0000}"/>
    <cellStyle name="Normal 2 6 3 2 3" xfId="5059" xr:uid="{00000000-0005-0000-0000-00008C0B0000}"/>
    <cellStyle name="Normal 2 6 3 3" xfId="1506" xr:uid="{00000000-0005-0000-0000-00008D0B0000}"/>
    <cellStyle name="Normal 2 6 3 4" xfId="3760" xr:uid="{00000000-0005-0000-0000-00008E0B0000}"/>
    <cellStyle name="Normal 2 6 3 5" xfId="5058" xr:uid="{00000000-0005-0000-0000-00008F0B0000}"/>
    <cellStyle name="Normal 2 6 4" xfId="644" xr:uid="{00000000-0005-0000-0000-0000900B0000}"/>
    <cellStyle name="Normal 2 6 4 2" xfId="2499" xr:uid="{00000000-0005-0000-0000-0000910B0000}"/>
    <cellStyle name="Normal 2 6 4 3" xfId="3762" xr:uid="{00000000-0005-0000-0000-0000920B0000}"/>
    <cellStyle name="Normal 2 6 4 4" xfId="5060" xr:uid="{00000000-0005-0000-0000-0000930B0000}"/>
    <cellStyle name="Normal 2 6 5" xfId="2001" xr:uid="{00000000-0005-0000-0000-0000940B0000}"/>
    <cellStyle name="Normal 2 6 6" xfId="976" xr:uid="{00000000-0005-0000-0000-0000950B0000}"/>
    <cellStyle name="Normal 2 6 7" xfId="2846" xr:uid="{00000000-0005-0000-0000-0000960B0000}"/>
    <cellStyle name="Normal 2 6 8" xfId="3755" xr:uid="{00000000-0005-0000-0000-0000970B0000}"/>
    <cellStyle name="Normal 2 6 9" xfId="5053" xr:uid="{00000000-0005-0000-0000-0000980B0000}"/>
    <cellStyle name="Normal 2 7" xfId="164" xr:uid="{00000000-0005-0000-0000-0000990B0000}"/>
    <cellStyle name="Normal 2 8" xfId="229" xr:uid="{00000000-0005-0000-0000-00009A0B0000}"/>
    <cellStyle name="Normal 2 8 2" xfId="733" xr:uid="{00000000-0005-0000-0000-00009B0B0000}"/>
    <cellStyle name="Normal 2 8 2 2" xfId="2586" xr:uid="{00000000-0005-0000-0000-00009C0B0000}"/>
    <cellStyle name="Normal 2 8 2 2 2" xfId="3765" xr:uid="{00000000-0005-0000-0000-00009D0B0000}"/>
    <cellStyle name="Normal 2 8 2 2 3" xfId="5063" xr:uid="{00000000-0005-0000-0000-00009E0B0000}"/>
    <cellStyle name="Normal 2 8 2 3" xfId="1612" xr:uid="{00000000-0005-0000-0000-00009F0B0000}"/>
    <cellStyle name="Normal 2 8 2 4" xfId="3764" xr:uid="{00000000-0005-0000-0000-0000A00B0000}"/>
    <cellStyle name="Normal 2 8 2 5" xfId="5062" xr:uid="{00000000-0005-0000-0000-0000A10B0000}"/>
    <cellStyle name="Normal 2 8 3" xfId="2088" xr:uid="{00000000-0005-0000-0000-0000A20B0000}"/>
    <cellStyle name="Normal 2 8 3 2" xfId="3766" xr:uid="{00000000-0005-0000-0000-0000A30B0000}"/>
    <cellStyle name="Normal 2 8 3 3" xfId="5064" xr:uid="{00000000-0005-0000-0000-0000A40B0000}"/>
    <cellStyle name="Normal 2 8 4" xfId="1068" xr:uid="{00000000-0005-0000-0000-0000A50B0000}"/>
    <cellStyle name="Normal 2 8 5" xfId="2931" xr:uid="{00000000-0005-0000-0000-0000A60B0000}"/>
    <cellStyle name="Normal 2 8 6" xfId="3763" xr:uid="{00000000-0005-0000-0000-0000A70B0000}"/>
    <cellStyle name="Normal 2 8 7" xfId="5061" xr:uid="{00000000-0005-0000-0000-0000A80B0000}"/>
    <cellStyle name="Normal 2 9" xfId="400" xr:uid="{00000000-0005-0000-0000-0000A90B0000}"/>
    <cellStyle name="Normal 2 9 2" xfId="883" xr:uid="{00000000-0005-0000-0000-0000AA0B0000}"/>
    <cellStyle name="Normal 2 9 3" xfId="2258" xr:uid="{00000000-0005-0000-0000-0000AB0B0000}"/>
    <cellStyle name="Normal 2 9 4" xfId="904" xr:uid="{00000000-0005-0000-0000-0000AC0B0000}"/>
    <cellStyle name="Normal 2_03 OUVERTURE DU JUIN 2012." xfId="5906" xr:uid="{00000000-0005-0000-0000-0000AD0B0000}"/>
    <cellStyle name="Normal 20" xfId="170" xr:uid="{00000000-0005-0000-0000-0000AE0B0000}"/>
    <cellStyle name="Normal 20 2" xfId="375" xr:uid="{00000000-0005-0000-0000-0000AF0B0000}"/>
    <cellStyle name="Normal 20 2 2" xfId="879" xr:uid="{00000000-0005-0000-0000-0000B00B0000}"/>
    <cellStyle name="Normal 20 2 2 2" xfId="2731" xr:uid="{00000000-0005-0000-0000-0000B10B0000}"/>
    <cellStyle name="Normal 20 2 2 2 2" xfId="3770" xr:uid="{00000000-0005-0000-0000-0000B20B0000}"/>
    <cellStyle name="Normal 20 2 2 2 3" xfId="5068" xr:uid="{00000000-0005-0000-0000-0000B30B0000}"/>
    <cellStyle name="Normal 20 2 2 3" xfId="1757" xr:uid="{00000000-0005-0000-0000-0000B40B0000}"/>
    <cellStyle name="Normal 20 2 2 4" xfId="3769" xr:uid="{00000000-0005-0000-0000-0000B50B0000}"/>
    <cellStyle name="Normal 20 2 2 5" xfId="5067" xr:uid="{00000000-0005-0000-0000-0000B60B0000}"/>
    <cellStyle name="Normal 20 2 3" xfId="2233" xr:uid="{00000000-0005-0000-0000-0000B70B0000}"/>
    <cellStyle name="Normal 20 2 3 2" xfId="3771" xr:uid="{00000000-0005-0000-0000-0000B80B0000}"/>
    <cellStyle name="Normal 20 2 3 3" xfId="5069" xr:uid="{00000000-0005-0000-0000-0000B90B0000}"/>
    <cellStyle name="Normal 20 2 4" xfId="1213" xr:uid="{00000000-0005-0000-0000-0000BA0B0000}"/>
    <cellStyle name="Normal 20 2 5" xfId="3076" xr:uid="{00000000-0005-0000-0000-0000BB0B0000}"/>
    <cellStyle name="Normal 20 2 6" xfId="3768" xr:uid="{00000000-0005-0000-0000-0000BC0B0000}"/>
    <cellStyle name="Normal 20 2 7" xfId="5066" xr:uid="{00000000-0005-0000-0000-0000BD0B0000}"/>
    <cellStyle name="Normal 20 3" xfId="545" xr:uid="{00000000-0005-0000-0000-0000BE0B0000}"/>
    <cellStyle name="Normal 20 3 2" xfId="2403" xr:uid="{00000000-0005-0000-0000-0000BF0B0000}"/>
    <cellStyle name="Normal 20 3 2 2" xfId="3773" xr:uid="{00000000-0005-0000-0000-0000C00B0000}"/>
    <cellStyle name="Normal 20 3 2 3" xfId="5071" xr:uid="{00000000-0005-0000-0000-0000C10B0000}"/>
    <cellStyle name="Normal 20 3 3" xfId="1581" xr:uid="{00000000-0005-0000-0000-0000C20B0000}"/>
    <cellStyle name="Normal 20 3 4" xfId="3772" xr:uid="{00000000-0005-0000-0000-0000C30B0000}"/>
    <cellStyle name="Normal 20 3 5" xfId="5070" xr:uid="{00000000-0005-0000-0000-0000C40B0000}"/>
    <cellStyle name="Normal 20 4" xfId="717" xr:uid="{00000000-0005-0000-0000-0000C50B0000}"/>
    <cellStyle name="Normal 20 4 2" xfId="2572" xr:uid="{00000000-0005-0000-0000-0000C60B0000}"/>
    <cellStyle name="Normal 20 4 3" xfId="3774" xr:uid="{00000000-0005-0000-0000-0000C70B0000}"/>
    <cellStyle name="Normal 20 4 4" xfId="5072" xr:uid="{00000000-0005-0000-0000-0000C80B0000}"/>
    <cellStyle name="Normal 20 5" xfId="2074" xr:uid="{00000000-0005-0000-0000-0000C90B0000}"/>
    <cellStyle name="Normal 20 6" xfId="1049" xr:uid="{00000000-0005-0000-0000-0000CA0B0000}"/>
    <cellStyle name="Normal 20 7" xfId="2919" xr:uid="{00000000-0005-0000-0000-0000CB0B0000}"/>
    <cellStyle name="Normal 20 8" xfId="3767" xr:uid="{00000000-0005-0000-0000-0000CC0B0000}"/>
    <cellStyle name="Normal 20 9" xfId="5065" xr:uid="{00000000-0005-0000-0000-0000CD0B0000}"/>
    <cellStyle name="Normal 21" xfId="171" xr:uid="{00000000-0005-0000-0000-0000CE0B0000}"/>
    <cellStyle name="Normal 21 2" xfId="376" xr:uid="{00000000-0005-0000-0000-0000CF0B0000}"/>
    <cellStyle name="Normal 21 2 2" xfId="1758" xr:uid="{00000000-0005-0000-0000-0000D00B0000}"/>
    <cellStyle name="Normal 21 2 3" xfId="2234" xr:uid="{00000000-0005-0000-0000-0000D10B0000}"/>
    <cellStyle name="Normal 21 2 4" xfId="1214" xr:uid="{00000000-0005-0000-0000-0000D20B0000}"/>
    <cellStyle name="Normal 21 3" xfId="546" xr:uid="{00000000-0005-0000-0000-0000D30B0000}"/>
    <cellStyle name="Normal 21 3 2" xfId="2404" xr:uid="{00000000-0005-0000-0000-0000D40B0000}"/>
    <cellStyle name="Normal 21 3 3" xfId="1583" xr:uid="{00000000-0005-0000-0000-0000D50B0000}"/>
    <cellStyle name="Normal 21 4" xfId="718" xr:uid="{00000000-0005-0000-0000-0000D60B0000}"/>
    <cellStyle name="Normal 21 4 2" xfId="2573" xr:uid="{00000000-0005-0000-0000-0000D70B0000}"/>
    <cellStyle name="Normal 21 5" xfId="720" xr:uid="{00000000-0005-0000-0000-0000D80B0000}"/>
    <cellStyle name="Normal 21 6" xfId="2075" xr:uid="{00000000-0005-0000-0000-0000D90B0000}"/>
    <cellStyle name="Normal 21 7" xfId="1050" xr:uid="{00000000-0005-0000-0000-0000DA0B0000}"/>
    <cellStyle name="Normal 22" xfId="172" xr:uid="{00000000-0005-0000-0000-0000DB0B0000}"/>
    <cellStyle name="Normal 22 2" xfId="547" xr:uid="{00000000-0005-0000-0000-0000DC0B0000}"/>
    <cellStyle name="Normal 22 2 2" xfId="3777" xr:uid="{00000000-0005-0000-0000-0000DD0B0000}"/>
    <cellStyle name="Normal 22 2 2 2" xfId="5075" xr:uid="{00000000-0005-0000-0000-0000DE0B0000}"/>
    <cellStyle name="Normal 22 2 3" xfId="3776" xr:uid="{00000000-0005-0000-0000-0000DF0B0000}"/>
    <cellStyle name="Normal 22 2 4" xfId="5074" xr:uid="{00000000-0005-0000-0000-0000E00B0000}"/>
    <cellStyle name="Normal 22 3" xfId="721" xr:uid="{00000000-0005-0000-0000-0000E10B0000}"/>
    <cellStyle name="Normal 22 3 2" xfId="2575" xr:uid="{00000000-0005-0000-0000-0000E20B0000}"/>
    <cellStyle name="Normal 22 3 3" xfId="3778" xr:uid="{00000000-0005-0000-0000-0000E30B0000}"/>
    <cellStyle name="Normal 22 3 4" xfId="5076" xr:uid="{00000000-0005-0000-0000-0000E40B0000}"/>
    <cellStyle name="Normal 22 4" xfId="2920" xr:uid="{00000000-0005-0000-0000-0000E50B0000}"/>
    <cellStyle name="Normal 22 5" xfId="3775" xr:uid="{00000000-0005-0000-0000-0000E60B0000}"/>
    <cellStyle name="Normal 22 6" xfId="5073" xr:uid="{00000000-0005-0000-0000-0000E70B0000}"/>
    <cellStyle name="Normal 23" xfId="378" xr:uid="{00000000-0005-0000-0000-0000E80B0000}"/>
    <cellStyle name="Normal 23 2" xfId="880" xr:uid="{00000000-0005-0000-0000-0000E90B0000}"/>
    <cellStyle name="Normal 23 2 2" xfId="2732" xr:uid="{00000000-0005-0000-0000-0000EA0B0000}"/>
    <cellStyle name="Normal 23 2 2 2" xfId="3781" xr:uid="{00000000-0005-0000-0000-0000EB0B0000}"/>
    <cellStyle name="Normal 23 2 2 3" xfId="5079" xr:uid="{00000000-0005-0000-0000-0000EC0B0000}"/>
    <cellStyle name="Normal 23 2 3" xfId="1760" xr:uid="{00000000-0005-0000-0000-0000ED0B0000}"/>
    <cellStyle name="Normal 23 2 4" xfId="3780" xr:uid="{00000000-0005-0000-0000-0000EE0B0000}"/>
    <cellStyle name="Normal 23 2 5" xfId="5078" xr:uid="{00000000-0005-0000-0000-0000EF0B0000}"/>
    <cellStyle name="Normal 23 3" xfId="2236" xr:uid="{00000000-0005-0000-0000-0000F00B0000}"/>
    <cellStyle name="Normal 23 3 2" xfId="3782" xr:uid="{00000000-0005-0000-0000-0000F10B0000}"/>
    <cellStyle name="Normal 23 3 3" xfId="5080" xr:uid="{00000000-0005-0000-0000-0000F20B0000}"/>
    <cellStyle name="Normal 23 4" xfId="1216" xr:uid="{00000000-0005-0000-0000-0000F30B0000}"/>
    <cellStyle name="Normal 23 5" xfId="3077" xr:uid="{00000000-0005-0000-0000-0000F40B0000}"/>
    <cellStyle name="Normal 23 6" xfId="3779" xr:uid="{00000000-0005-0000-0000-0000F50B0000}"/>
    <cellStyle name="Normal 23 7" xfId="5077" xr:uid="{00000000-0005-0000-0000-0000F60B0000}"/>
    <cellStyle name="Normal 24" xfId="387" xr:uid="{00000000-0005-0000-0000-0000F70B0000}"/>
    <cellStyle name="Normal 24 2" xfId="882" xr:uid="{00000000-0005-0000-0000-0000F80B0000}"/>
    <cellStyle name="Normal 24 2 2" xfId="2734" xr:uid="{00000000-0005-0000-0000-0000F90B0000}"/>
    <cellStyle name="Normal 24 2 2 2" xfId="3785" xr:uid="{00000000-0005-0000-0000-0000FA0B0000}"/>
    <cellStyle name="Normal 24 2 2 3" xfId="5083" xr:uid="{00000000-0005-0000-0000-0000FB0B0000}"/>
    <cellStyle name="Normal 24 2 3" xfId="1769" xr:uid="{00000000-0005-0000-0000-0000FC0B0000}"/>
    <cellStyle name="Normal 24 2 4" xfId="3784" xr:uid="{00000000-0005-0000-0000-0000FD0B0000}"/>
    <cellStyle name="Normal 24 2 5" xfId="5082" xr:uid="{00000000-0005-0000-0000-0000FE0B0000}"/>
    <cellStyle name="Normal 24 3" xfId="2245" xr:uid="{00000000-0005-0000-0000-0000FF0B0000}"/>
    <cellStyle name="Normal 24 3 2" xfId="3786" xr:uid="{00000000-0005-0000-0000-0000000C0000}"/>
    <cellStyle name="Normal 24 3 3" xfId="5084" xr:uid="{00000000-0005-0000-0000-0000010C0000}"/>
    <cellStyle name="Normal 24 4" xfId="1225" xr:uid="{00000000-0005-0000-0000-0000020C0000}"/>
    <cellStyle name="Normal 24 5" xfId="3079" xr:uid="{00000000-0005-0000-0000-0000030C0000}"/>
    <cellStyle name="Normal 24 6" xfId="3783" xr:uid="{00000000-0005-0000-0000-0000040C0000}"/>
    <cellStyle name="Normal 24 7" xfId="5081" xr:uid="{00000000-0005-0000-0000-0000050C0000}"/>
    <cellStyle name="Normal 24_Verif Nov 2010" xfId="5907" xr:uid="{00000000-0005-0000-0000-0000060C0000}"/>
    <cellStyle name="Normal 25" xfId="550" xr:uid="{00000000-0005-0000-0000-0000070C0000}"/>
    <cellStyle name="Normal 25 2" xfId="2406" xr:uid="{00000000-0005-0000-0000-0000080C0000}"/>
    <cellStyle name="Normal 25 2 2" xfId="3787" xr:uid="{00000000-0005-0000-0000-0000090C0000}"/>
    <cellStyle name="Normal 25 2 3" xfId="5085" xr:uid="{00000000-0005-0000-0000-00000A0C0000}"/>
    <cellStyle name="Normal 25 3" xfId="3150" xr:uid="{00000000-0005-0000-0000-00000B0C0000}"/>
    <cellStyle name="Normal 25 4" xfId="4454" xr:uid="{00000000-0005-0000-0000-00000C0C0000}"/>
    <cellStyle name="Normal 26" xfId="559" xr:uid="{00000000-0005-0000-0000-00000D0C0000}"/>
    <cellStyle name="Normal 26 2" xfId="2415" xr:uid="{00000000-0005-0000-0000-00000E0C0000}"/>
    <cellStyle name="Normal 26 3" xfId="3788" xr:uid="{00000000-0005-0000-0000-00000F0C0000}"/>
    <cellStyle name="Normal 27" xfId="577" xr:uid="{00000000-0005-0000-0000-0000100C0000}"/>
    <cellStyle name="Normal 27 2" xfId="3789" xr:uid="{00000000-0005-0000-0000-0000110C0000}"/>
    <cellStyle name="Normal 27 3" xfId="5086" xr:uid="{00000000-0005-0000-0000-0000120C0000}"/>
    <cellStyle name="Normal 28" xfId="3146" xr:uid="{00000000-0005-0000-0000-0000130C0000}"/>
    <cellStyle name="Normal 28 2" xfId="3790" xr:uid="{00000000-0005-0000-0000-0000140C0000}"/>
    <cellStyle name="Normal 29" xfId="3147" xr:uid="{00000000-0005-0000-0000-0000150C0000}"/>
    <cellStyle name="Normal 3" xfId="15" xr:uid="{00000000-0005-0000-0000-0000160C0000}"/>
    <cellStyle name="Normal 3 10" xfId="169" xr:uid="{00000000-0005-0000-0000-0000170C0000}"/>
    <cellStyle name="Normal 3 11" xfId="230" xr:uid="{00000000-0005-0000-0000-0000180C0000}"/>
    <cellStyle name="Normal 3 11 2" xfId="734" xr:uid="{00000000-0005-0000-0000-0000190C0000}"/>
    <cellStyle name="Normal 3 11 2 2" xfId="2587" xr:uid="{00000000-0005-0000-0000-00001A0C0000}"/>
    <cellStyle name="Normal 3 11 2 2 2" xfId="3793" xr:uid="{00000000-0005-0000-0000-00001B0C0000}"/>
    <cellStyle name="Normal 3 11 2 2 3" xfId="5089" xr:uid="{00000000-0005-0000-0000-00001C0C0000}"/>
    <cellStyle name="Normal 3 11 2 3" xfId="1613" xr:uid="{00000000-0005-0000-0000-00001D0C0000}"/>
    <cellStyle name="Normal 3 11 2 4" xfId="3792" xr:uid="{00000000-0005-0000-0000-00001E0C0000}"/>
    <cellStyle name="Normal 3 11 2 5" xfId="5088" xr:uid="{00000000-0005-0000-0000-00001F0C0000}"/>
    <cellStyle name="Normal 3 11 3" xfId="2089" xr:uid="{00000000-0005-0000-0000-0000200C0000}"/>
    <cellStyle name="Normal 3 11 3 2" xfId="3794" xr:uid="{00000000-0005-0000-0000-0000210C0000}"/>
    <cellStyle name="Normal 3 11 3 3" xfId="5090" xr:uid="{00000000-0005-0000-0000-0000220C0000}"/>
    <cellStyle name="Normal 3 11 4" xfId="1069" xr:uid="{00000000-0005-0000-0000-0000230C0000}"/>
    <cellStyle name="Normal 3 11 5" xfId="2932" xr:uid="{00000000-0005-0000-0000-0000240C0000}"/>
    <cellStyle name="Normal 3 11 6" xfId="3791" xr:uid="{00000000-0005-0000-0000-0000250C0000}"/>
    <cellStyle name="Normal 3 11 7" xfId="5087" xr:uid="{00000000-0005-0000-0000-0000260C0000}"/>
    <cellStyle name="Normal 3 12" xfId="401" xr:uid="{00000000-0005-0000-0000-0000270C0000}"/>
    <cellStyle name="Normal 3 12 2" xfId="2259" xr:uid="{00000000-0005-0000-0000-0000280C0000}"/>
    <cellStyle name="Normal 3 12 2 2" xfId="3796" xr:uid="{00000000-0005-0000-0000-0000290C0000}"/>
    <cellStyle name="Normal 3 12 2 3" xfId="5092" xr:uid="{00000000-0005-0000-0000-00002A0C0000}"/>
    <cellStyle name="Normal 3 12 3" xfId="905" xr:uid="{00000000-0005-0000-0000-00002B0C0000}"/>
    <cellStyle name="Normal 3 12 4" xfId="3795" xr:uid="{00000000-0005-0000-0000-00002C0C0000}"/>
    <cellStyle name="Normal 3 12 5" xfId="5091" xr:uid="{00000000-0005-0000-0000-00002D0C0000}"/>
    <cellStyle name="Normal 3 13" xfId="571" xr:uid="{00000000-0005-0000-0000-00002E0C0000}"/>
    <cellStyle name="Normal 3 13 2" xfId="2427" xr:uid="{00000000-0005-0000-0000-00002F0C0000}"/>
    <cellStyle name="Normal 3 13 3" xfId="1434" xr:uid="{00000000-0005-0000-0000-0000300C0000}"/>
    <cellStyle name="Normal 3 13 4" xfId="3797" xr:uid="{00000000-0005-0000-0000-0000310C0000}"/>
    <cellStyle name="Normal 3 13 5" xfId="5093" xr:uid="{00000000-0005-0000-0000-0000320C0000}"/>
    <cellStyle name="Normal 3 14" xfId="1930" xr:uid="{00000000-0005-0000-0000-0000330C0000}"/>
    <cellStyle name="Normal 3 14 2" xfId="5743" xr:uid="{00000000-0005-0000-0000-0000340C0000}"/>
    <cellStyle name="Normal 3 14 3" xfId="5742" xr:uid="{00000000-0005-0000-0000-0000350C0000}"/>
    <cellStyle name="Normal 3 15" xfId="2775" xr:uid="{00000000-0005-0000-0000-0000360C0000}"/>
    <cellStyle name="Normal 3 16" xfId="3083" xr:uid="{00000000-0005-0000-0000-0000370C0000}"/>
    <cellStyle name="Normal 3 17" xfId="5908" xr:uid="{00000000-0005-0000-0000-0000380C0000}"/>
    <cellStyle name="Normal 3 2" xfId="34" xr:uid="{00000000-0005-0000-0000-0000390C0000}"/>
    <cellStyle name="Normal 3 2 10" xfId="920" xr:uid="{00000000-0005-0000-0000-00003A0C0000}"/>
    <cellStyle name="Normal 3 2 11" xfId="2790" xr:uid="{00000000-0005-0000-0000-00003B0C0000}"/>
    <cellStyle name="Normal 3 2 12" xfId="3090" xr:uid="{00000000-0005-0000-0000-00003C0C0000}"/>
    <cellStyle name="Normal 3 2 13" xfId="3798" xr:uid="{00000000-0005-0000-0000-00003D0C0000}"/>
    <cellStyle name="Normal 3 2 14" xfId="5094" xr:uid="{00000000-0005-0000-0000-00003E0C0000}"/>
    <cellStyle name="Normal 3 2 15" xfId="5974" xr:uid="{00000000-0005-0000-0000-00003F0C0000}"/>
    <cellStyle name="Normal 3 2 2" xfId="53" xr:uid="{00000000-0005-0000-0000-0000400C0000}"/>
    <cellStyle name="Normal 3 2 2 10" xfId="3799" xr:uid="{00000000-0005-0000-0000-0000410C0000}"/>
    <cellStyle name="Normal 3 2 2 11" xfId="5095" xr:uid="{00000000-0005-0000-0000-0000420C0000}"/>
    <cellStyle name="Normal 3 2 2 12" xfId="5909" xr:uid="{00000000-0005-0000-0000-0000430C0000}"/>
    <cellStyle name="Normal 3 2 2 2" xfId="120" xr:uid="{00000000-0005-0000-0000-0000440C0000}"/>
    <cellStyle name="Normal 3 2 2 2 10" xfId="5910" xr:uid="{00000000-0005-0000-0000-0000450C0000}"/>
    <cellStyle name="Normal 3 2 2 2 2" xfId="328" xr:uid="{00000000-0005-0000-0000-0000460C0000}"/>
    <cellStyle name="Normal 3 2 2 2 2 2" xfId="833" xr:uid="{00000000-0005-0000-0000-0000470C0000}"/>
    <cellStyle name="Normal 3 2 2 2 2 2 2" xfId="2685" xr:uid="{00000000-0005-0000-0000-0000480C0000}"/>
    <cellStyle name="Normal 3 2 2 2 2 2 2 2" xfId="3803" xr:uid="{00000000-0005-0000-0000-0000490C0000}"/>
    <cellStyle name="Normal 3 2 2 2 2 2 2 3" xfId="5099" xr:uid="{00000000-0005-0000-0000-00004A0C0000}"/>
    <cellStyle name="Normal 3 2 2 2 2 2 3" xfId="1711" xr:uid="{00000000-0005-0000-0000-00004B0C0000}"/>
    <cellStyle name="Normal 3 2 2 2 2 2 4" xfId="3802" xr:uid="{00000000-0005-0000-0000-00004C0C0000}"/>
    <cellStyle name="Normal 3 2 2 2 2 2 5" xfId="5098" xr:uid="{00000000-0005-0000-0000-00004D0C0000}"/>
    <cellStyle name="Normal 3 2 2 2 2 3" xfId="2187" xr:uid="{00000000-0005-0000-0000-00004E0C0000}"/>
    <cellStyle name="Normal 3 2 2 2 2 3 2" xfId="3804" xr:uid="{00000000-0005-0000-0000-00004F0C0000}"/>
    <cellStyle name="Normal 3 2 2 2 2 3 3" xfId="5100" xr:uid="{00000000-0005-0000-0000-0000500C0000}"/>
    <cellStyle name="Normal 3 2 2 2 2 4" xfId="1167" xr:uid="{00000000-0005-0000-0000-0000510C0000}"/>
    <cellStyle name="Normal 3 2 2 2 2 5" xfId="3030" xr:uid="{00000000-0005-0000-0000-0000520C0000}"/>
    <cellStyle name="Normal 3 2 2 2 2 6" xfId="3801" xr:uid="{00000000-0005-0000-0000-0000530C0000}"/>
    <cellStyle name="Normal 3 2 2 2 2 7" xfId="5097" xr:uid="{00000000-0005-0000-0000-0000540C0000}"/>
    <cellStyle name="Normal 3 2 2 2 3" xfId="499" xr:uid="{00000000-0005-0000-0000-0000550C0000}"/>
    <cellStyle name="Normal 3 2 2 2 3 2" xfId="2357" xr:uid="{00000000-0005-0000-0000-0000560C0000}"/>
    <cellStyle name="Normal 3 2 2 2 3 2 2" xfId="3806" xr:uid="{00000000-0005-0000-0000-0000570C0000}"/>
    <cellStyle name="Normal 3 2 2 2 3 2 3" xfId="5102" xr:uid="{00000000-0005-0000-0000-0000580C0000}"/>
    <cellStyle name="Normal 3 2 2 2 3 3" xfId="1533" xr:uid="{00000000-0005-0000-0000-0000590C0000}"/>
    <cellStyle name="Normal 3 2 2 2 3 4" xfId="3805" xr:uid="{00000000-0005-0000-0000-00005A0C0000}"/>
    <cellStyle name="Normal 3 2 2 2 3 5" xfId="5101" xr:uid="{00000000-0005-0000-0000-00005B0C0000}"/>
    <cellStyle name="Normal 3 2 2 2 4" xfId="671" xr:uid="{00000000-0005-0000-0000-00005C0C0000}"/>
    <cellStyle name="Normal 3 2 2 2 4 2" xfId="2526" xr:uid="{00000000-0005-0000-0000-00005D0C0000}"/>
    <cellStyle name="Normal 3 2 2 2 4 3" xfId="3807" xr:uid="{00000000-0005-0000-0000-00005E0C0000}"/>
    <cellStyle name="Normal 3 2 2 2 4 4" xfId="5103" xr:uid="{00000000-0005-0000-0000-00005F0C0000}"/>
    <cellStyle name="Normal 3 2 2 2 5" xfId="2028" xr:uid="{00000000-0005-0000-0000-0000600C0000}"/>
    <cellStyle name="Normal 3 2 2 2 6" xfId="1003" xr:uid="{00000000-0005-0000-0000-0000610C0000}"/>
    <cellStyle name="Normal 3 2 2 2 7" xfId="2873" xr:uid="{00000000-0005-0000-0000-0000620C0000}"/>
    <cellStyle name="Normal 3 2 2 2 8" xfId="3800" xr:uid="{00000000-0005-0000-0000-0000630C0000}"/>
    <cellStyle name="Normal 3 2 2 2 9" xfId="5096" xr:uid="{00000000-0005-0000-0000-0000640C0000}"/>
    <cellStyle name="Normal 3 2 2 3" xfId="264" xr:uid="{00000000-0005-0000-0000-0000650C0000}"/>
    <cellStyle name="Normal 3 2 2 3 2" xfId="769" xr:uid="{00000000-0005-0000-0000-0000660C0000}"/>
    <cellStyle name="Normal 3 2 2 3 2 2" xfId="2621" xr:uid="{00000000-0005-0000-0000-0000670C0000}"/>
    <cellStyle name="Normal 3 2 2 3 2 2 2" xfId="3810" xr:uid="{00000000-0005-0000-0000-0000680C0000}"/>
    <cellStyle name="Normal 3 2 2 3 2 2 3" xfId="5106" xr:uid="{00000000-0005-0000-0000-0000690C0000}"/>
    <cellStyle name="Normal 3 2 2 3 2 3" xfId="1647" xr:uid="{00000000-0005-0000-0000-00006A0C0000}"/>
    <cellStyle name="Normal 3 2 2 3 2 4" xfId="3809" xr:uid="{00000000-0005-0000-0000-00006B0C0000}"/>
    <cellStyle name="Normal 3 2 2 3 2 5" xfId="5105" xr:uid="{00000000-0005-0000-0000-00006C0C0000}"/>
    <cellStyle name="Normal 3 2 2 3 3" xfId="2123" xr:uid="{00000000-0005-0000-0000-00006D0C0000}"/>
    <cellStyle name="Normal 3 2 2 3 3 2" xfId="3811" xr:uid="{00000000-0005-0000-0000-00006E0C0000}"/>
    <cellStyle name="Normal 3 2 2 3 3 3" xfId="5107" xr:uid="{00000000-0005-0000-0000-00006F0C0000}"/>
    <cellStyle name="Normal 3 2 2 3 4" xfId="1103" xr:uid="{00000000-0005-0000-0000-0000700C0000}"/>
    <cellStyle name="Normal 3 2 2 3 5" xfId="2966" xr:uid="{00000000-0005-0000-0000-0000710C0000}"/>
    <cellStyle name="Normal 3 2 2 3 6" xfId="3808" xr:uid="{00000000-0005-0000-0000-0000720C0000}"/>
    <cellStyle name="Normal 3 2 2 3 7" xfId="5104" xr:uid="{00000000-0005-0000-0000-0000730C0000}"/>
    <cellStyle name="Normal 3 2 2 3 8" xfId="5911" xr:uid="{00000000-0005-0000-0000-0000740C0000}"/>
    <cellStyle name="Normal 3 2 2 4" xfId="435" xr:uid="{00000000-0005-0000-0000-0000750C0000}"/>
    <cellStyle name="Normal 3 2 2 4 2" xfId="2293" xr:uid="{00000000-0005-0000-0000-0000760C0000}"/>
    <cellStyle name="Normal 3 2 2 4 2 2" xfId="3813" xr:uid="{00000000-0005-0000-0000-0000770C0000}"/>
    <cellStyle name="Normal 3 2 2 4 2 3" xfId="5109" xr:uid="{00000000-0005-0000-0000-0000780C0000}"/>
    <cellStyle name="Normal 3 2 2 4 3" xfId="1469" xr:uid="{00000000-0005-0000-0000-0000790C0000}"/>
    <cellStyle name="Normal 3 2 2 4 4" xfId="3812" xr:uid="{00000000-0005-0000-0000-00007A0C0000}"/>
    <cellStyle name="Normal 3 2 2 4 5" xfId="5108" xr:uid="{00000000-0005-0000-0000-00007B0C0000}"/>
    <cellStyle name="Normal 3 2 2 4 6" xfId="5912" xr:uid="{00000000-0005-0000-0000-00007C0C0000}"/>
    <cellStyle name="Normal 3 2 2 5" xfId="607" xr:uid="{00000000-0005-0000-0000-00007D0C0000}"/>
    <cellStyle name="Normal 3 2 2 5 2" xfId="2462" xr:uid="{00000000-0005-0000-0000-00007E0C0000}"/>
    <cellStyle name="Normal 3 2 2 5 3" xfId="3814" xr:uid="{00000000-0005-0000-0000-00007F0C0000}"/>
    <cellStyle name="Normal 3 2 2 5 4" xfId="5110" xr:uid="{00000000-0005-0000-0000-0000800C0000}"/>
    <cellStyle name="Normal 3 2 2 6" xfId="1964" xr:uid="{00000000-0005-0000-0000-0000810C0000}"/>
    <cellStyle name="Normal 3 2 2 7" xfId="939" xr:uid="{00000000-0005-0000-0000-0000820C0000}"/>
    <cellStyle name="Normal 3 2 2 8" xfId="2809" xr:uid="{00000000-0005-0000-0000-0000830C0000}"/>
    <cellStyle name="Normal 3 2 2 9" xfId="3109" xr:uid="{00000000-0005-0000-0000-0000840C0000}"/>
    <cellStyle name="Normal 3 2 2_01 OUVERTURE JANVIER 2013." xfId="5913" xr:uid="{00000000-0005-0000-0000-0000850C0000}"/>
    <cellStyle name="Normal 3 2 3" xfId="70" xr:uid="{00000000-0005-0000-0000-0000860C0000}"/>
    <cellStyle name="Normal 3 2 3 10" xfId="3815" xr:uid="{00000000-0005-0000-0000-0000870C0000}"/>
    <cellStyle name="Normal 3 2 3 11" xfId="5111" xr:uid="{00000000-0005-0000-0000-0000880C0000}"/>
    <cellStyle name="Normal 3 2 3 12" xfId="5914" xr:uid="{00000000-0005-0000-0000-0000890C0000}"/>
    <cellStyle name="Normal 3 2 3 2" xfId="136" xr:uid="{00000000-0005-0000-0000-00008A0C0000}"/>
    <cellStyle name="Normal 3 2 3 2 2" xfId="344" xr:uid="{00000000-0005-0000-0000-00008B0C0000}"/>
    <cellStyle name="Normal 3 2 3 2 2 2" xfId="849" xr:uid="{00000000-0005-0000-0000-00008C0C0000}"/>
    <cellStyle name="Normal 3 2 3 2 2 2 2" xfId="2701" xr:uid="{00000000-0005-0000-0000-00008D0C0000}"/>
    <cellStyle name="Normal 3 2 3 2 2 2 2 2" xfId="3819" xr:uid="{00000000-0005-0000-0000-00008E0C0000}"/>
    <cellStyle name="Normal 3 2 3 2 2 2 2 3" xfId="5115" xr:uid="{00000000-0005-0000-0000-00008F0C0000}"/>
    <cellStyle name="Normal 3 2 3 2 2 2 3" xfId="1727" xr:uid="{00000000-0005-0000-0000-0000900C0000}"/>
    <cellStyle name="Normal 3 2 3 2 2 2 4" xfId="3818" xr:uid="{00000000-0005-0000-0000-0000910C0000}"/>
    <cellStyle name="Normal 3 2 3 2 2 2 5" xfId="5114" xr:uid="{00000000-0005-0000-0000-0000920C0000}"/>
    <cellStyle name="Normal 3 2 3 2 2 3" xfId="2203" xr:uid="{00000000-0005-0000-0000-0000930C0000}"/>
    <cellStyle name="Normal 3 2 3 2 2 3 2" xfId="3820" xr:uid="{00000000-0005-0000-0000-0000940C0000}"/>
    <cellStyle name="Normal 3 2 3 2 2 3 3" xfId="5116" xr:uid="{00000000-0005-0000-0000-0000950C0000}"/>
    <cellStyle name="Normal 3 2 3 2 2 4" xfId="1183" xr:uid="{00000000-0005-0000-0000-0000960C0000}"/>
    <cellStyle name="Normal 3 2 3 2 2 5" xfId="3046" xr:uid="{00000000-0005-0000-0000-0000970C0000}"/>
    <cellStyle name="Normal 3 2 3 2 2 6" xfId="3817" xr:uid="{00000000-0005-0000-0000-0000980C0000}"/>
    <cellStyle name="Normal 3 2 3 2 2 7" xfId="5113" xr:uid="{00000000-0005-0000-0000-0000990C0000}"/>
    <cellStyle name="Normal 3 2 3 2 3" xfId="515" xr:uid="{00000000-0005-0000-0000-00009A0C0000}"/>
    <cellStyle name="Normal 3 2 3 2 3 2" xfId="2373" xr:uid="{00000000-0005-0000-0000-00009B0C0000}"/>
    <cellStyle name="Normal 3 2 3 2 3 2 2" xfId="3822" xr:uid="{00000000-0005-0000-0000-00009C0C0000}"/>
    <cellStyle name="Normal 3 2 3 2 3 2 3" xfId="5118" xr:uid="{00000000-0005-0000-0000-00009D0C0000}"/>
    <cellStyle name="Normal 3 2 3 2 3 3" xfId="1549" xr:uid="{00000000-0005-0000-0000-00009E0C0000}"/>
    <cellStyle name="Normal 3 2 3 2 3 4" xfId="3821" xr:uid="{00000000-0005-0000-0000-00009F0C0000}"/>
    <cellStyle name="Normal 3 2 3 2 3 5" xfId="5117" xr:uid="{00000000-0005-0000-0000-0000A00C0000}"/>
    <cellStyle name="Normal 3 2 3 2 4" xfId="687" xr:uid="{00000000-0005-0000-0000-0000A10C0000}"/>
    <cellStyle name="Normal 3 2 3 2 4 2" xfId="2542" xr:uid="{00000000-0005-0000-0000-0000A20C0000}"/>
    <cellStyle name="Normal 3 2 3 2 4 3" xfId="3823" xr:uid="{00000000-0005-0000-0000-0000A30C0000}"/>
    <cellStyle name="Normal 3 2 3 2 4 4" xfId="5119" xr:uid="{00000000-0005-0000-0000-0000A40C0000}"/>
    <cellStyle name="Normal 3 2 3 2 5" xfId="2044" xr:uid="{00000000-0005-0000-0000-0000A50C0000}"/>
    <cellStyle name="Normal 3 2 3 2 6" xfId="1019" xr:uid="{00000000-0005-0000-0000-0000A60C0000}"/>
    <cellStyle name="Normal 3 2 3 2 7" xfId="2889" xr:uid="{00000000-0005-0000-0000-0000A70C0000}"/>
    <cellStyle name="Normal 3 2 3 2 8" xfId="3816" xr:uid="{00000000-0005-0000-0000-0000A80C0000}"/>
    <cellStyle name="Normal 3 2 3 2 9" xfId="5112" xr:uid="{00000000-0005-0000-0000-0000A90C0000}"/>
    <cellStyle name="Normal 3 2 3 3" xfId="280" xr:uid="{00000000-0005-0000-0000-0000AA0C0000}"/>
    <cellStyle name="Normal 3 2 3 3 2" xfId="785" xr:uid="{00000000-0005-0000-0000-0000AB0C0000}"/>
    <cellStyle name="Normal 3 2 3 3 2 2" xfId="2637" xr:uid="{00000000-0005-0000-0000-0000AC0C0000}"/>
    <cellStyle name="Normal 3 2 3 3 2 2 2" xfId="3826" xr:uid="{00000000-0005-0000-0000-0000AD0C0000}"/>
    <cellStyle name="Normal 3 2 3 3 2 2 3" xfId="5122" xr:uid="{00000000-0005-0000-0000-0000AE0C0000}"/>
    <cellStyle name="Normal 3 2 3 3 2 3" xfId="1663" xr:uid="{00000000-0005-0000-0000-0000AF0C0000}"/>
    <cellStyle name="Normal 3 2 3 3 2 4" xfId="3825" xr:uid="{00000000-0005-0000-0000-0000B00C0000}"/>
    <cellStyle name="Normal 3 2 3 3 2 5" xfId="5121" xr:uid="{00000000-0005-0000-0000-0000B10C0000}"/>
    <cellStyle name="Normal 3 2 3 3 3" xfId="2139" xr:uid="{00000000-0005-0000-0000-0000B20C0000}"/>
    <cellStyle name="Normal 3 2 3 3 3 2" xfId="3827" xr:uid="{00000000-0005-0000-0000-0000B30C0000}"/>
    <cellStyle name="Normal 3 2 3 3 3 3" xfId="5123" xr:uid="{00000000-0005-0000-0000-0000B40C0000}"/>
    <cellStyle name="Normal 3 2 3 3 4" xfId="1119" xr:uid="{00000000-0005-0000-0000-0000B50C0000}"/>
    <cellStyle name="Normal 3 2 3 3 5" xfId="2982" xr:uid="{00000000-0005-0000-0000-0000B60C0000}"/>
    <cellStyle name="Normal 3 2 3 3 6" xfId="3824" xr:uid="{00000000-0005-0000-0000-0000B70C0000}"/>
    <cellStyle name="Normal 3 2 3 3 7" xfId="5120" xr:uid="{00000000-0005-0000-0000-0000B80C0000}"/>
    <cellStyle name="Normal 3 2 3 4" xfId="451" xr:uid="{00000000-0005-0000-0000-0000B90C0000}"/>
    <cellStyle name="Normal 3 2 3 4 2" xfId="2309" xr:uid="{00000000-0005-0000-0000-0000BA0C0000}"/>
    <cellStyle name="Normal 3 2 3 4 2 2" xfId="3829" xr:uid="{00000000-0005-0000-0000-0000BB0C0000}"/>
    <cellStyle name="Normal 3 2 3 4 2 3" xfId="5125" xr:uid="{00000000-0005-0000-0000-0000BC0C0000}"/>
    <cellStyle name="Normal 3 2 3 4 3" xfId="1485" xr:uid="{00000000-0005-0000-0000-0000BD0C0000}"/>
    <cellStyle name="Normal 3 2 3 4 4" xfId="3828" xr:uid="{00000000-0005-0000-0000-0000BE0C0000}"/>
    <cellStyle name="Normal 3 2 3 4 5" xfId="5124" xr:uid="{00000000-0005-0000-0000-0000BF0C0000}"/>
    <cellStyle name="Normal 3 2 3 5" xfId="623" xr:uid="{00000000-0005-0000-0000-0000C00C0000}"/>
    <cellStyle name="Normal 3 2 3 5 2" xfId="2478" xr:uid="{00000000-0005-0000-0000-0000C10C0000}"/>
    <cellStyle name="Normal 3 2 3 5 3" xfId="3830" xr:uid="{00000000-0005-0000-0000-0000C20C0000}"/>
    <cellStyle name="Normal 3 2 3 5 4" xfId="5126" xr:uid="{00000000-0005-0000-0000-0000C30C0000}"/>
    <cellStyle name="Normal 3 2 3 6" xfId="1980" xr:uid="{00000000-0005-0000-0000-0000C40C0000}"/>
    <cellStyle name="Normal 3 2 3 7" xfId="955" xr:uid="{00000000-0005-0000-0000-0000C50C0000}"/>
    <cellStyle name="Normal 3 2 3 8" xfId="2825" xr:uid="{00000000-0005-0000-0000-0000C60C0000}"/>
    <cellStyle name="Normal 3 2 3 9" xfId="3125" xr:uid="{00000000-0005-0000-0000-0000C70C0000}"/>
    <cellStyle name="Normal 3 2 4" xfId="84" xr:uid="{00000000-0005-0000-0000-0000C80C0000}"/>
    <cellStyle name="Normal 3 2 4 10" xfId="3831" xr:uid="{00000000-0005-0000-0000-0000C90C0000}"/>
    <cellStyle name="Normal 3 2 4 11" xfId="5127" xr:uid="{00000000-0005-0000-0000-0000CA0C0000}"/>
    <cellStyle name="Normal 3 2 4 2" xfId="149" xr:uid="{00000000-0005-0000-0000-0000CB0C0000}"/>
    <cellStyle name="Normal 3 2 4 2 2" xfId="357" xr:uid="{00000000-0005-0000-0000-0000CC0C0000}"/>
    <cellStyle name="Normal 3 2 4 2 2 2" xfId="862" xr:uid="{00000000-0005-0000-0000-0000CD0C0000}"/>
    <cellStyle name="Normal 3 2 4 2 2 2 2" xfId="2714" xr:uid="{00000000-0005-0000-0000-0000CE0C0000}"/>
    <cellStyle name="Normal 3 2 4 2 2 2 2 2" xfId="3835" xr:uid="{00000000-0005-0000-0000-0000CF0C0000}"/>
    <cellStyle name="Normal 3 2 4 2 2 2 2 3" xfId="5131" xr:uid="{00000000-0005-0000-0000-0000D00C0000}"/>
    <cellStyle name="Normal 3 2 4 2 2 2 3" xfId="1740" xr:uid="{00000000-0005-0000-0000-0000D10C0000}"/>
    <cellStyle name="Normal 3 2 4 2 2 2 4" xfId="3834" xr:uid="{00000000-0005-0000-0000-0000D20C0000}"/>
    <cellStyle name="Normal 3 2 4 2 2 2 5" xfId="5130" xr:uid="{00000000-0005-0000-0000-0000D30C0000}"/>
    <cellStyle name="Normal 3 2 4 2 2 3" xfId="2216" xr:uid="{00000000-0005-0000-0000-0000D40C0000}"/>
    <cellStyle name="Normal 3 2 4 2 2 3 2" xfId="3836" xr:uid="{00000000-0005-0000-0000-0000D50C0000}"/>
    <cellStyle name="Normal 3 2 4 2 2 3 3" xfId="5132" xr:uid="{00000000-0005-0000-0000-0000D60C0000}"/>
    <cellStyle name="Normal 3 2 4 2 2 4" xfId="1196" xr:uid="{00000000-0005-0000-0000-0000D70C0000}"/>
    <cellStyle name="Normal 3 2 4 2 2 5" xfId="3059" xr:uid="{00000000-0005-0000-0000-0000D80C0000}"/>
    <cellStyle name="Normal 3 2 4 2 2 6" xfId="3833" xr:uid="{00000000-0005-0000-0000-0000D90C0000}"/>
    <cellStyle name="Normal 3 2 4 2 2 7" xfId="5129" xr:uid="{00000000-0005-0000-0000-0000DA0C0000}"/>
    <cellStyle name="Normal 3 2 4 2 3" xfId="528" xr:uid="{00000000-0005-0000-0000-0000DB0C0000}"/>
    <cellStyle name="Normal 3 2 4 2 3 2" xfId="2386" xr:uid="{00000000-0005-0000-0000-0000DC0C0000}"/>
    <cellStyle name="Normal 3 2 4 2 3 2 2" xfId="3838" xr:uid="{00000000-0005-0000-0000-0000DD0C0000}"/>
    <cellStyle name="Normal 3 2 4 2 3 2 3" xfId="5134" xr:uid="{00000000-0005-0000-0000-0000DE0C0000}"/>
    <cellStyle name="Normal 3 2 4 2 3 3" xfId="1562" xr:uid="{00000000-0005-0000-0000-0000DF0C0000}"/>
    <cellStyle name="Normal 3 2 4 2 3 4" xfId="3837" xr:uid="{00000000-0005-0000-0000-0000E00C0000}"/>
    <cellStyle name="Normal 3 2 4 2 3 5" xfId="5133" xr:uid="{00000000-0005-0000-0000-0000E10C0000}"/>
    <cellStyle name="Normal 3 2 4 2 4" xfId="700" xr:uid="{00000000-0005-0000-0000-0000E20C0000}"/>
    <cellStyle name="Normal 3 2 4 2 4 2" xfId="2555" xr:uid="{00000000-0005-0000-0000-0000E30C0000}"/>
    <cellStyle name="Normal 3 2 4 2 4 3" xfId="3839" xr:uid="{00000000-0005-0000-0000-0000E40C0000}"/>
    <cellStyle name="Normal 3 2 4 2 4 4" xfId="5135" xr:uid="{00000000-0005-0000-0000-0000E50C0000}"/>
    <cellStyle name="Normal 3 2 4 2 5" xfId="2057" xr:uid="{00000000-0005-0000-0000-0000E60C0000}"/>
    <cellStyle name="Normal 3 2 4 2 6" xfId="1032" xr:uid="{00000000-0005-0000-0000-0000E70C0000}"/>
    <cellStyle name="Normal 3 2 4 2 7" xfId="2902" xr:uid="{00000000-0005-0000-0000-0000E80C0000}"/>
    <cellStyle name="Normal 3 2 4 2 8" xfId="3832" xr:uid="{00000000-0005-0000-0000-0000E90C0000}"/>
    <cellStyle name="Normal 3 2 4 2 9" xfId="5128" xr:uid="{00000000-0005-0000-0000-0000EA0C0000}"/>
    <cellStyle name="Normal 3 2 4 3" xfId="293" xr:uid="{00000000-0005-0000-0000-0000EB0C0000}"/>
    <cellStyle name="Normal 3 2 4 3 2" xfId="798" xr:uid="{00000000-0005-0000-0000-0000EC0C0000}"/>
    <cellStyle name="Normal 3 2 4 3 2 2" xfId="2650" xr:uid="{00000000-0005-0000-0000-0000ED0C0000}"/>
    <cellStyle name="Normal 3 2 4 3 2 2 2" xfId="3842" xr:uid="{00000000-0005-0000-0000-0000EE0C0000}"/>
    <cellStyle name="Normal 3 2 4 3 2 2 3" xfId="5138" xr:uid="{00000000-0005-0000-0000-0000EF0C0000}"/>
    <cellStyle name="Normal 3 2 4 3 2 3" xfId="1676" xr:uid="{00000000-0005-0000-0000-0000F00C0000}"/>
    <cellStyle name="Normal 3 2 4 3 2 4" xfId="3841" xr:uid="{00000000-0005-0000-0000-0000F10C0000}"/>
    <cellStyle name="Normal 3 2 4 3 2 5" xfId="5137" xr:uid="{00000000-0005-0000-0000-0000F20C0000}"/>
    <cellStyle name="Normal 3 2 4 3 3" xfId="2152" xr:uid="{00000000-0005-0000-0000-0000F30C0000}"/>
    <cellStyle name="Normal 3 2 4 3 3 2" xfId="3843" xr:uid="{00000000-0005-0000-0000-0000F40C0000}"/>
    <cellStyle name="Normal 3 2 4 3 3 3" xfId="5139" xr:uid="{00000000-0005-0000-0000-0000F50C0000}"/>
    <cellStyle name="Normal 3 2 4 3 4" xfId="1132" xr:uid="{00000000-0005-0000-0000-0000F60C0000}"/>
    <cellStyle name="Normal 3 2 4 3 5" xfId="2995" xr:uid="{00000000-0005-0000-0000-0000F70C0000}"/>
    <cellStyle name="Normal 3 2 4 3 6" xfId="3840" xr:uid="{00000000-0005-0000-0000-0000F80C0000}"/>
    <cellStyle name="Normal 3 2 4 3 7" xfId="5136" xr:uid="{00000000-0005-0000-0000-0000F90C0000}"/>
    <cellStyle name="Normal 3 2 4 4" xfId="464" xr:uid="{00000000-0005-0000-0000-0000FA0C0000}"/>
    <cellStyle name="Normal 3 2 4 4 2" xfId="2322" xr:uid="{00000000-0005-0000-0000-0000FB0C0000}"/>
    <cellStyle name="Normal 3 2 4 4 2 2" xfId="3845" xr:uid="{00000000-0005-0000-0000-0000FC0C0000}"/>
    <cellStyle name="Normal 3 2 4 4 2 3" xfId="5141" xr:uid="{00000000-0005-0000-0000-0000FD0C0000}"/>
    <cellStyle name="Normal 3 2 4 4 3" xfId="1498" xr:uid="{00000000-0005-0000-0000-0000FE0C0000}"/>
    <cellStyle name="Normal 3 2 4 4 4" xfId="3844" xr:uid="{00000000-0005-0000-0000-0000FF0C0000}"/>
    <cellStyle name="Normal 3 2 4 4 5" xfId="5140" xr:uid="{00000000-0005-0000-0000-0000000D0000}"/>
    <cellStyle name="Normal 3 2 4 5" xfId="636" xr:uid="{00000000-0005-0000-0000-0000010D0000}"/>
    <cellStyle name="Normal 3 2 4 5 2" xfId="2491" xr:uid="{00000000-0005-0000-0000-0000020D0000}"/>
    <cellStyle name="Normal 3 2 4 5 3" xfId="3846" xr:uid="{00000000-0005-0000-0000-0000030D0000}"/>
    <cellStyle name="Normal 3 2 4 5 4" xfId="5142" xr:uid="{00000000-0005-0000-0000-0000040D0000}"/>
    <cellStyle name="Normal 3 2 4 6" xfId="1993" xr:uid="{00000000-0005-0000-0000-0000050D0000}"/>
    <cellStyle name="Normal 3 2 4 7" xfId="968" xr:uid="{00000000-0005-0000-0000-0000060D0000}"/>
    <cellStyle name="Normal 3 2 4 8" xfId="2838" xr:uid="{00000000-0005-0000-0000-0000070D0000}"/>
    <cellStyle name="Normal 3 2 4 9" xfId="3138" xr:uid="{00000000-0005-0000-0000-0000080D0000}"/>
    <cellStyle name="Normal 3 2 5" xfId="101" xr:uid="{00000000-0005-0000-0000-0000090D0000}"/>
    <cellStyle name="Normal 3 2 5 2" xfId="309" xr:uid="{00000000-0005-0000-0000-00000A0D0000}"/>
    <cellStyle name="Normal 3 2 5 2 2" xfId="814" xr:uid="{00000000-0005-0000-0000-00000B0D0000}"/>
    <cellStyle name="Normal 3 2 5 2 2 2" xfId="2666" xr:uid="{00000000-0005-0000-0000-00000C0D0000}"/>
    <cellStyle name="Normal 3 2 5 2 2 2 2" xfId="3850" xr:uid="{00000000-0005-0000-0000-00000D0D0000}"/>
    <cellStyle name="Normal 3 2 5 2 2 2 3" xfId="5146" xr:uid="{00000000-0005-0000-0000-00000E0D0000}"/>
    <cellStyle name="Normal 3 2 5 2 2 3" xfId="1692" xr:uid="{00000000-0005-0000-0000-00000F0D0000}"/>
    <cellStyle name="Normal 3 2 5 2 2 4" xfId="3849" xr:uid="{00000000-0005-0000-0000-0000100D0000}"/>
    <cellStyle name="Normal 3 2 5 2 2 5" xfId="5145" xr:uid="{00000000-0005-0000-0000-0000110D0000}"/>
    <cellStyle name="Normal 3 2 5 2 3" xfId="2168" xr:uid="{00000000-0005-0000-0000-0000120D0000}"/>
    <cellStyle name="Normal 3 2 5 2 3 2" xfId="3851" xr:uid="{00000000-0005-0000-0000-0000130D0000}"/>
    <cellStyle name="Normal 3 2 5 2 3 3" xfId="5147" xr:uid="{00000000-0005-0000-0000-0000140D0000}"/>
    <cellStyle name="Normal 3 2 5 2 4" xfId="1148" xr:uid="{00000000-0005-0000-0000-0000150D0000}"/>
    <cellStyle name="Normal 3 2 5 2 5" xfId="3011" xr:uid="{00000000-0005-0000-0000-0000160D0000}"/>
    <cellStyle name="Normal 3 2 5 2 6" xfId="3848" xr:uid="{00000000-0005-0000-0000-0000170D0000}"/>
    <cellStyle name="Normal 3 2 5 2 7" xfId="5144" xr:uid="{00000000-0005-0000-0000-0000180D0000}"/>
    <cellStyle name="Normal 3 2 5 3" xfId="480" xr:uid="{00000000-0005-0000-0000-0000190D0000}"/>
    <cellStyle name="Normal 3 2 5 3 2" xfId="2338" xr:uid="{00000000-0005-0000-0000-00001A0D0000}"/>
    <cellStyle name="Normal 3 2 5 3 2 2" xfId="3853" xr:uid="{00000000-0005-0000-0000-00001B0D0000}"/>
    <cellStyle name="Normal 3 2 5 3 2 3" xfId="5149" xr:uid="{00000000-0005-0000-0000-00001C0D0000}"/>
    <cellStyle name="Normal 3 2 5 3 3" xfId="1514" xr:uid="{00000000-0005-0000-0000-00001D0D0000}"/>
    <cellStyle name="Normal 3 2 5 3 4" xfId="3852" xr:uid="{00000000-0005-0000-0000-00001E0D0000}"/>
    <cellStyle name="Normal 3 2 5 3 5" xfId="5148" xr:uid="{00000000-0005-0000-0000-00001F0D0000}"/>
    <cellStyle name="Normal 3 2 5 4" xfId="652" xr:uid="{00000000-0005-0000-0000-0000200D0000}"/>
    <cellStyle name="Normal 3 2 5 4 2" xfId="2507" xr:uid="{00000000-0005-0000-0000-0000210D0000}"/>
    <cellStyle name="Normal 3 2 5 4 3" xfId="3854" xr:uid="{00000000-0005-0000-0000-0000220D0000}"/>
    <cellStyle name="Normal 3 2 5 4 4" xfId="5150" xr:uid="{00000000-0005-0000-0000-0000230D0000}"/>
    <cellStyle name="Normal 3 2 5 5" xfId="2009" xr:uid="{00000000-0005-0000-0000-0000240D0000}"/>
    <cellStyle name="Normal 3 2 5 6" xfId="984" xr:uid="{00000000-0005-0000-0000-0000250D0000}"/>
    <cellStyle name="Normal 3 2 5 7" xfId="2854" xr:uid="{00000000-0005-0000-0000-0000260D0000}"/>
    <cellStyle name="Normal 3 2 5 8" xfId="3847" xr:uid="{00000000-0005-0000-0000-0000270D0000}"/>
    <cellStyle name="Normal 3 2 5 9" xfId="5143" xr:uid="{00000000-0005-0000-0000-0000280D0000}"/>
    <cellStyle name="Normal 3 2 6" xfId="245" xr:uid="{00000000-0005-0000-0000-0000290D0000}"/>
    <cellStyle name="Normal 3 2 6 2" xfId="750" xr:uid="{00000000-0005-0000-0000-00002A0D0000}"/>
    <cellStyle name="Normal 3 2 6 2 2" xfId="2602" xr:uid="{00000000-0005-0000-0000-00002B0D0000}"/>
    <cellStyle name="Normal 3 2 6 2 2 2" xfId="3857" xr:uid="{00000000-0005-0000-0000-00002C0D0000}"/>
    <cellStyle name="Normal 3 2 6 2 2 3" xfId="5153" xr:uid="{00000000-0005-0000-0000-00002D0D0000}"/>
    <cellStyle name="Normal 3 2 6 2 3" xfId="1628" xr:uid="{00000000-0005-0000-0000-00002E0D0000}"/>
    <cellStyle name="Normal 3 2 6 2 4" xfId="3856" xr:uid="{00000000-0005-0000-0000-00002F0D0000}"/>
    <cellStyle name="Normal 3 2 6 2 5" xfId="5152" xr:uid="{00000000-0005-0000-0000-0000300D0000}"/>
    <cellStyle name="Normal 3 2 6 3" xfId="2104" xr:uid="{00000000-0005-0000-0000-0000310D0000}"/>
    <cellStyle name="Normal 3 2 6 3 2" xfId="3858" xr:uid="{00000000-0005-0000-0000-0000320D0000}"/>
    <cellStyle name="Normal 3 2 6 3 3" xfId="5154" xr:uid="{00000000-0005-0000-0000-0000330D0000}"/>
    <cellStyle name="Normal 3 2 6 4" xfId="1084" xr:uid="{00000000-0005-0000-0000-0000340D0000}"/>
    <cellStyle name="Normal 3 2 6 5" xfId="2947" xr:uid="{00000000-0005-0000-0000-0000350D0000}"/>
    <cellStyle name="Normal 3 2 6 6" xfId="3855" xr:uid="{00000000-0005-0000-0000-0000360D0000}"/>
    <cellStyle name="Normal 3 2 6 7" xfId="5151" xr:uid="{00000000-0005-0000-0000-0000370D0000}"/>
    <cellStyle name="Normal 3 2 7" xfId="416" xr:uid="{00000000-0005-0000-0000-0000380D0000}"/>
    <cellStyle name="Normal 3 2 7 2" xfId="2274" xr:uid="{00000000-0005-0000-0000-0000390D0000}"/>
    <cellStyle name="Normal 3 2 7 3" xfId="1450" xr:uid="{00000000-0005-0000-0000-00003A0D0000}"/>
    <cellStyle name="Normal 3 2 7 4" xfId="3859" xr:uid="{00000000-0005-0000-0000-00003B0D0000}"/>
    <cellStyle name="Normal 3 2 8" xfId="588" xr:uid="{00000000-0005-0000-0000-00003C0D0000}"/>
    <cellStyle name="Normal 3 2 8 2" xfId="2443" xr:uid="{00000000-0005-0000-0000-00003D0D0000}"/>
    <cellStyle name="Normal 3 2 8 2 2" xfId="3861" xr:uid="{00000000-0005-0000-0000-00003E0D0000}"/>
    <cellStyle name="Normal 3 2 8 2 3" xfId="5156" xr:uid="{00000000-0005-0000-0000-00003F0D0000}"/>
    <cellStyle name="Normal 3 2 8 3" xfId="3860" xr:uid="{00000000-0005-0000-0000-0000400D0000}"/>
    <cellStyle name="Normal 3 2 8 4" xfId="5155" xr:uid="{00000000-0005-0000-0000-0000410D0000}"/>
    <cellStyle name="Normal 3 2 9" xfId="1945" xr:uid="{00000000-0005-0000-0000-0000420D0000}"/>
    <cellStyle name="Normal 3 2 9 2" xfId="3862" xr:uid="{00000000-0005-0000-0000-0000430D0000}"/>
    <cellStyle name="Normal 3 2 9 3" xfId="5157" xr:uid="{00000000-0005-0000-0000-0000440D0000}"/>
    <cellStyle name="Normal 3 3" xfId="39" xr:uid="{00000000-0005-0000-0000-0000450D0000}"/>
    <cellStyle name="Normal 3 3 10" xfId="925" xr:uid="{00000000-0005-0000-0000-0000460D0000}"/>
    <cellStyle name="Normal 3 3 11" xfId="2795" xr:uid="{00000000-0005-0000-0000-0000470D0000}"/>
    <cellStyle name="Normal 3 3 12" xfId="3095" xr:uid="{00000000-0005-0000-0000-0000480D0000}"/>
    <cellStyle name="Normal 3 3 13" xfId="3863" xr:uid="{00000000-0005-0000-0000-0000490D0000}"/>
    <cellStyle name="Normal 3 3 14" xfId="5158" xr:uid="{00000000-0005-0000-0000-00004A0D0000}"/>
    <cellStyle name="Normal 3 3 15" xfId="5915" xr:uid="{00000000-0005-0000-0000-00004B0D0000}"/>
    <cellStyle name="Normal 3 3 2" xfId="58" xr:uid="{00000000-0005-0000-0000-00004C0D0000}"/>
    <cellStyle name="Normal 3 3 2 10" xfId="3864" xr:uid="{00000000-0005-0000-0000-00004D0D0000}"/>
    <cellStyle name="Normal 3 3 2 11" xfId="5159" xr:uid="{00000000-0005-0000-0000-00004E0D0000}"/>
    <cellStyle name="Normal 3 3 2 2" xfId="124" xr:uid="{00000000-0005-0000-0000-00004F0D0000}"/>
    <cellStyle name="Normal 3 3 2 2 2" xfId="332" xr:uid="{00000000-0005-0000-0000-0000500D0000}"/>
    <cellStyle name="Normal 3 3 2 2 2 2" xfId="837" xr:uid="{00000000-0005-0000-0000-0000510D0000}"/>
    <cellStyle name="Normal 3 3 2 2 2 2 2" xfId="2689" xr:uid="{00000000-0005-0000-0000-0000520D0000}"/>
    <cellStyle name="Normal 3 3 2 2 2 2 2 2" xfId="3868" xr:uid="{00000000-0005-0000-0000-0000530D0000}"/>
    <cellStyle name="Normal 3 3 2 2 2 2 2 3" xfId="5163" xr:uid="{00000000-0005-0000-0000-0000540D0000}"/>
    <cellStyle name="Normal 3 3 2 2 2 2 3" xfId="1715" xr:uid="{00000000-0005-0000-0000-0000550D0000}"/>
    <cellStyle name="Normal 3 3 2 2 2 2 4" xfId="3867" xr:uid="{00000000-0005-0000-0000-0000560D0000}"/>
    <cellStyle name="Normal 3 3 2 2 2 2 5" xfId="5162" xr:uid="{00000000-0005-0000-0000-0000570D0000}"/>
    <cellStyle name="Normal 3 3 2 2 2 3" xfId="2191" xr:uid="{00000000-0005-0000-0000-0000580D0000}"/>
    <cellStyle name="Normal 3 3 2 2 2 3 2" xfId="3869" xr:uid="{00000000-0005-0000-0000-0000590D0000}"/>
    <cellStyle name="Normal 3 3 2 2 2 3 3" xfId="5164" xr:uid="{00000000-0005-0000-0000-00005A0D0000}"/>
    <cellStyle name="Normal 3 3 2 2 2 4" xfId="1171" xr:uid="{00000000-0005-0000-0000-00005B0D0000}"/>
    <cellStyle name="Normal 3 3 2 2 2 5" xfId="3034" xr:uid="{00000000-0005-0000-0000-00005C0D0000}"/>
    <cellStyle name="Normal 3 3 2 2 2 6" xfId="3866" xr:uid="{00000000-0005-0000-0000-00005D0D0000}"/>
    <cellStyle name="Normal 3 3 2 2 2 7" xfId="5161" xr:uid="{00000000-0005-0000-0000-00005E0D0000}"/>
    <cellStyle name="Normal 3 3 2 2 3" xfId="503" xr:uid="{00000000-0005-0000-0000-00005F0D0000}"/>
    <cellStyle name="Normal 3 3 2 2 3 2" xfId="2361" xr:uid="{00000000-0005-0000-0000-0000600D0000}"/>
    <cellStyle name="Normal 3 3 2 2 3 2 2" xfId="3871" xr:uid="{00000000-0005-0000-0000-0000610D0000}"/>
    <cellStyle name="Normal 3 3 2 2 3 2 3" xfId="5166" xr:uid="{00000000-0005-0000-0000-0000620D0000}"/>
    <cellStyle name="Normal 3 3 2 2 3 3" xfId="1537" xr:uid="{00000000-0005-0000-0000-0000630D0000}"/>
    <cellStyle name="Normal 3 3 2 2 3 4" xfId="3870" xr:uid="{00000000-0005-0000-0000-0000640D0000}"/>
    <cellStyle name="Normal 3 3 2 2 3 5" xfId="5165" xr:uid="{00000000-0005-0000-0000-0000650D0000}"/>
    <cellStyle name="Normal 3 3 2 2 4" xfId="675" xr:uid="{00000000-0005-0000-0000-0000660D0000}"/>
    <cellStyle name="Normal 3 3 2 2 4 2" xfId="2530" xr:uid="{00000000-0005-0000-0000-0000670D0000}"/>
    <cellStyle name="Normal 3 3 2 2 4 3" xfId="3872" xr:uid="{00000000-0005-0000-0000-0000680D0000}"/>
    <cellStyle name="Normal 3 3 2 2 4 4" xfId="5167" xr:uid="{00000000-0005-0000-0000-0000690D0000}"/>
    <cellStyle name="Normal 3 3 2 2 5" xfId="2032" xr:uid="{00000000-0005-0000-0000-00006A0D0000}"/>
    <cellStyle name="Normal 3 3 2 2 6" xfId="1007" xr:uid="{00000000-0005-0000-0000-00006B0D0000}"/>
    <cellStyle name="Normal 3 3 2 2 7" xfId="2877" xr:uid="{00000000-0005-0000-0000-00006C0D0000}"/>
    <cellStyle name="Normal 3 3 2 2 8" xfId="3865" xr:uid="{00000000-0005-0000-0000-00006D0D0000}"/>
    <cellStyle name="Normal 3 3 2 2 9" xfId="5160" xr:uid="{00000000-0005-0000-0000-00006E0D0000}"/>
    <cellStyle name="Normal 3 3 2 3" xfId="268" xr:uid="{00000000-0005-0000-0000-00006F0D0000}"/>
    <cellStyle name="Normal 3 3 2 3 2" xfId="773" xr:uid="{00000000-0005-0000-0000-0000700D0000}"/>
    <cellStyle name="Normal 3 3 2 3 2 2" xfId="2625" xr:uid="{00000000-0005-0000-0000-0000710D0000}"/>
    <cellStyle name="Normal 3 3 2 3 2 2 2" xfId="3875" xr:uid="{00000000-0005-0000-0000-0000720D0000}"/>
    <cellStyle name="Normal 3 3 2 3 2 2 3" xfId="5170" xr:uid="{00000000-0005-0000-0000-0000730D0000}"/>
    <cellStyle name="Normal 3 3 2 3 2 3" xfId="1651" xr:uid="{00000000-0005-0000-0000-0000740D0000}"/>
    <cellStyle name="Normal 3 3 2 3 2 4" xfId="3874" xr:uid="{00000000-0005-0000-0000-0000750D0000}"/>
    <cellStyle name="Normal 3 3 2 3 2 5" xfId="5169" xr:uid="{00000000-0005-0000-0000-0000760D0000}"/>
    <cellStyle name="Normal 3 3 2 3 3" xfId="2127" xr:uid="{00000000-0005-0000-0000-0000770D0000}"/>
    <cellStyle name="Normal 3 3 2 3 3 2" xfId="3876" xr:uid="{00000000-0005-0000-0000-0000780D0000}"/>
    <cellStyle name="Normal 3 3 2 3 3 3" xfId="5171" xr:uid="{00000000-0005-0000-0000-0000790D0000}"/>
    <cellStyle name="Normal 3 3 2 3 4" xfId="1107" xr:uid="{00000000-0005-0000-0000-00007A0D0000}"/>
    <cellStyle name="Normal 3 3 2 3 5" xfId="2970" xr:uid="{00000000-0005-0000-0000-00007B0D0000}"/>
    <cellStyle name="Normal 3 3 2 3 6" xfId="3873" xr:uid="{00000000-0005-0000-0000-00007C0D0000}"/>
    <cellStyle name="Normal 3 3 2 3 7" xfId="5168" xr:uid="{00000000-0005-0000-0000-00007D0D0000}"/>
    <cellStyle name="Normal 3 3 2 4" xfId="439" xr:uid="{00000000-0005-0000-0000-00007E0D0000}"/>
    <cellStyle name="Normal 3 3 2 4 2" xfId="2297" xr:uid="{00000000-0005-0000-0000-00007F0D0000}"/>
    <cellStyle name="Normal 3 3 2 4 2 2" xfId="3878" xr:uid="{00000000-0005-0000-0000-0000800D0000}"/>
    <cellStyle name="Normal 3 3 2 4 2 3" xfId="5173" xr:uid="{00000000-0005-0000-0000-0000810D0000}"/>
    <cellStyle name="Normal 3 3 2 4 3" xfId="1473" xr:uid="{00000000-0005-0000-0000-0000820D0000}"/>
    <cellStyle name="Normal 3 3 2 4 4" xfId="3877" xr:uid="{00000000-0005-0000-0000-0000830D0000}"/>
    <cellStyle name="Normal 3 3 2 4 5" xfId="5172" xr:uid="{00000000-0005-0000-0000-0000840D0000}"/>
    <cellStyle name="Normal 3 3 2 5" xfId="611" xr:uid="{00000000-0005-0000-0000-0000850D0000}"/>
    <cellStyle name="Normal 3 3 2 5 2" xfId="2466" xr:uid="{00000000-0005-0000-0000-0000860D0000}"/>
    <cellStyle name="Normal 3 3 2 5 3" xfId="3879" xr:uid="{00000000-0005-0000-0000-0000870D0000}"/>
    <cellStyle name="Normal 3 3 2 5 4" xfId="5174" xr:uid="{00000000-0005-0000-0000-0000880D0000}"/>
    <cellStyle name="Normal 3 3 2 6" xfId="1968" xr:uid="{00000000-0005-0000-0000-0000890D0000}"/>
    <cellStyle name="Normal 3 3 2 7" xfId="943" xr:uid="{00000000-0005-0000-0000-00008A0D0000}"/>
    <cellStyle name="Normal 3 3 2 8" xfId="2813" xr:uid="{00000000-0005-0000-0000-00008B0D0000}"/>
    <cellStyle name="Normal 3 3 2 9" xfId="3113" xr:uid="{00000000-0005-0000-0000-00008C0D0000}"/>
    <cellStyle name="Normal 3 3 3" xfId="75" xr:uid="{00000000-0005-0000-0000-00008D0D0000}"/>
    <cellStyle name="Normal 3 3 3 10" xfId="3880" xr:uid="{00000000-0005-0000-0000-00008E0D0000}"/>
    <cellStyle name="Normal 3 3 3 11" xfId="5175" xr:uid="{00000000-0005-0000-0000-00008F0D0000}"/>
    <cellStyle name="Normal 3 3 3 2" xfId="140" xr:uid="{00000000-0005-0000-0000-0000900D0000}"/>
    <cellStyle name="Normal 3 3 3 2 2" xfId="348" xr:uid="{00000000-0005-0000-0000-0000910D0000}"/>
    <cellStyle name="Normal 3 3 3 2 2 2" xfId="853" xr:uid="{00000000-0005-0000-0000-0000920D0000}"/>
    <cellStyle name="Normal 3 3 3 2 2 2 2" xfId="2705" xr:uid="{00000000-0005-0000-0000-0000930D0000}"/>
    <cellStyle name="Normal 3 3 3 2 2 2 2 2" xfId="3884" xr:uid="{00000000-0005-0000-0000-0000940D0000}"/>
    <cellStyle name="Normal 3 3 3 2 2 2 2 3" xfId="5179" xr:uid="{00000000-0005-0000-0000-0000950D0000}"/>
    <cellStyle name="Normal 3 3 3 2 2 2 3" xfId="1731" xr:uid="{00000000-0005-0000-0000-0000960D0000}"/>
    <cellStyle name="Normal 3 3 3 2 2 2 4" xfId="3883" xr:uid="{00000000-0005-0000-0000-0000970D0000}"/>
    <cellStyle name="Normal 3 3 3 2 2 2 5" xfId="5178" xr:uid="{00000000-0005-0000-0000-0000980D0000}"/>
    <cellStyle name="Normal 3 3 3 2 2 3" xfId="2207" xr:uid="{00000000-0005-0000-0000-0000990D0000}"/>
    <cellStyle name="Normal 3 3 3 2 2 3 2" xfId="3885" xr:uid="{00000000-0005-0000-0000-00009A0D0000}"/>
    <cellStyle name="Normal 3 3 3 2 2 3 3" xfId="5180" xr:uid="{00000000-0005-0000-0000-00009B0D0000}"/>
    <cellStyle name="Normal 3 3 3 2 2 4" xfId="1187" xr:uid="{00000000-0005-0000-0000-00009C0D0000}"/>
    <cellStyle name="Normal 3 3 3 2 2 5" xfId="3050" xr:uid="{00000000-0005-0000-0000-00009D0D0000}"/>
    <cellStyle name="Normal 3 3 3 2 2 6" xfId="3882" xr:uid="{00000000-0005-0000-0000-00009E0D0000}"/>
    <cellStyle name="Normal 3 3 3 2 2 7" xfId="5177" xr:uid="{00000000-0005-0000-0000-00009F0D0000}"/>
    <cellStyle name="Normal 3 3 3 2 3" xfId="519" xr:uid="{00000000-0005-0000-0000-0000A00D0000}"/>
    <cellStyle name="Normal 3 3 3 2 3 2" xfId="2377" xr:uid="{00000000-0005-0000-0000-0000A10D0000}"/>
    <cellStyle name="Normal 3 3 3 2 3 2 2" xfId="3887" xr:uid="{00000000-0005-0000-0000-0000A20D0000}"/>
    <cellStyle name="Normal 3 3 3 2 3 2 3" xfId="5182" xr:uid="{00000000-0005-0000-0000-0000A30D0000}"/>
    <cellStyle name="Normal 3 3 3 2 3 3" xfId="1553" xr:uid="{00000000-0005-0000-0000-0000A40D0000}"/>
    <cellStyle name="Normal 3 3 3 2 3 4" xfId="3886" xr:uid="{00000000-0005-0000-0000-0000A50D0000}"/>
    <cellStyle name="Normal 3 3 3 2 3 5" xfId="5181" xr:uid="{00000000-0005-0000-0000-0000A60D0000}"/>
    <cellStyle name="Normal 3 3 3 2 4" xfId="691" xr:uid="{00000000-0005-0000-0000-0000A70D0000}"/>
    <cellStyle name="Normal 3 3 3 2 4 2" xfId="2546" xr:uid="{00000000-0005-0000-0000-0000A80D0000}"/>
    <cellStyle name="Normal 3 3 3 2 4 3" xfId="3888" xr:uid="{00000000-0005-0000-0000-0000A90D0000}"/>
    <cellStyle name="Normal 3 3 3 2 4 4" xfId="5183" xr:uid="{00000000-0005-0000-0000-0000AA0D0000}"/>
    <cellStyle name="Normal 3 3 3 2 5" xfId="2048" xr:uid="{00000000-0005-0000-0000-0000AB0D0000}"/>
    <cellStyle name="Normal 3 3 3 2 6" xfId="1023" xr:uid="{00000000-0005-0000-0000-0000AC0D0000}"/>
    <cellStyle name="Normal 3 3 3 2 7" xfId="2893" xr:uid="{00000000-0005-0000-0000-0000AD0D0000}"/>
    <cellStyle name="Normal 3 3 3 2 8" xfId="3881" xr:uid="{00000000-0005-0000-0000-0000AE0D0000}"/>
    <cellStyle name="Normal 3 3 3 2 9" xfId="5176" xr:uid="{00000000-0005-0000-0000-0000AF0D0000}"/>
    <cellStyle name="Normal 3 3 3 3" xfId="284" xr:uid="{00000000-0005-0000-0000-0000B00D0000}"/>
    <cellStyle name="Normal 3 3 3 3 2" xfId="789" xr:uid="{00000000-0005-0000-0000-0000B10D0000}"/>
    <cellStyle name="Normal 3 3 3 3 2 2" xfId="2641" xr:uid="{00000000-0005-0000-0000-0000B20D0000}"/>
    <cellStyle name="Normal 3 3 3 3 2 2 2" xfId="3891" xr:uid="{00000000-0005-0000-0000-0000B30D0000}"/>
    <cellStyle name="Normal 3 3 3 3 2 2 3" xfId="5186" xr:uid="{00000000-0005-0000-0000-0000B40D0000}"/>
    <cellStyle name="Normal 3 3 3 3 2 3" xfId="1667" xr:uid="{00000000-0005-0000-0000-0000B50D0000}"/>
    <cellStyle name="Normal 3 3 3 3 2 4" xfId="3890" xr:uid="{00000000-0005-0000-0000-0000B60D0000}"/>
    <cellStyle name="Normal 3 3 3 3 2 5" xfId="5185" xr:uid="{00000000-0005-0000-0000-0000B70D0000}"/>
    <cellStyle name="Normal 3 3 3 3 3" xfId="2143" xr:uid="{00000000-0005-0000-0000-0000B80D0000}"/>
    <cellStyle name="Normal 3 3 3 3 3 2" xfId="3892" xr:uid="{00000000-0005-0000-0000-0000B90D0000}"/>
    <cellStyle name="Normal 3 3 3 3 3 3" xfId="5187" xr:uid="{00000000-0005-0000-0000-0000BA0D0000}"/>
    <cellStyle name="Normal 3 3 3 3 4" xfId="1123" xr:uid="{00000000-0005-0000-0000-0000BB0D0000}"/>
    <cellStyle name="Normal 3 3 3 3 5" xfId="2986" xr:uid="{00000000-0005-0000-0000-0000BC0D0000}"/>
    <cellStyle name="Normal 3 3 3 3 6" xfId="3889" xr:uid="{00000000-0005-0000-0000-0000BD0D0000}"/>
    <cellStyle name="Normal 3 3 3 3 7" xfId="5184" xr:uid="{00000000-0005-0000-0000-0000BE0D0000}"/>
    <cellStyle name="Normal 3 3 3 4" xfId="455" xr:uid="{00000000-0005-0000-0000-0000BF0D0000}"/>
    <cellStyle name="Normal 3 3 3 4 2" xfId="2313" xr:uid="{00000000-0005-0000-0000-0000C00D0000}"/>
    <cellStyle name="Normal 3 3 3 4 2 2" xfId="3894" xr:uid="{00000000-0005-0000-0000-0000C10D0000}"/>
    <cellStyle name="Normal 3 3 3 4 2 3" xfId="5189" xr:uid="{00000000-0005-0000-0000-0000C20D0000}"/>
    <cellStyle name="Normal 3 3 3 4 3" xfId="1489" xr:uid="{00000000-0005-0000-0000-0000C30D0000}"/>
    <cellStyle name="Normal 3 3 3 4 4" xfId="3893" xr:uid="{00000000-0005-0000-0000-0000C40D0000}"/>
    <cellStyle name="Normal 3 3 3 4 5" xfId="5188" xr:uid="{00000000-0005-0000-0000-0000C50D0000}"/>
    <cellStyle name="Normal 3 3 3 5" xfId="627" xr:uid="{00000000-0005-0000-0000-0000C60D0000}"/>
    <cellStyle name="Normal 3 3 3 5 2" xfId="2482" xr:uid="{00000000-0005-0000-0000-0000C70D0000}"/>
    <cellStyle name="Normal 3 3 3 5 3" xfId="3895" xr:uid="{00000000-0005-0000-0000-0000C80D0000}"/>
    <cellStyle name="Normal 3 3 3 5 4" xfId="5190" xr:uid="{00000000-0005-0000-0000-0000C90D0000}"/>
    <cellStyle name="Normal 3 3 3 6" xfId="1984" xr:uid="{00000000-0005-0000-0000-0000CA0D0000}"/>
    <cellStyle name="Normal 3 3 3 7" xfId="959" xr:uid="{00000000-0005-0000-0000-0000CB0D0000}"/>
    <cellStyle name="Normal 3 3 3 8" xfId="2829" xr:uid="{00000000-0005-0000-0000-0000CC0D0000}"/>
    <cellStyle name="Normal 3 3 3 9" xfId="3129" xr:uid="{00000000-0005-0000-0000-0000CD0D0000}"/>
    <cellStyle name="Normal 3 3 4" xfId="89" xr:uid="{00000000-0005-0000-0000-0000CE0D0000}"/>
    <cellStyle name="Normal 3 3 4 10" xfId="3896" xr:uid="{00000000-0005-0000-0000-0000CF0D0000}"/>
    <cellStyle name="Normal 3 3 4 11" xfId="5191" xr:uid="{00000000-0005-0000-0000-0000D00D0000}"/>
    <cellStyle name="Normal 3 3 4 2" xfId="153" xr:uid="{00000000-0005-0000-0000-0000D10D0000}"/>
    <cellStyle name="Normal 3 3 4 2 2" xfId="361" xr:uid="{00000000-0005-0000-0000-0000D20D0000}"/>
    <cellStyle name="Normal 3 3 4 2 2 2" xfId="866" xr:uid="{00000000-0005-0000-0000-0000D30D0000}"/>
    <cellStyle name="Normal 3 3 4 2 2 2 2" xfId="2718" xr:uid="{00000000-0005-0000-0000-0000D40D0000}"/>
    <cellStyle name="Normal 3 3 4 2 2 2 2 2" xfId="3900" xr:uid="{00000000-0005-0000-0000-0000D50D0000}"/>
    <cellStyle name="Normal 3 3 4 2 2 2 2 3" xfId="5195" xr:uid="{00000000-0005-0000-0000-0000D60D0000}"/>
    <cellStyle name="Normal 3 3 4 2 2 2 3" xfId="1744" xr:uid="{00000000-0005-0000-0000-0000D70D0000}"/>
    <cellStyle name="Normal 3 3 4 2 2 2 4" xfId="3899" xr:uid="{00000000-0005-0000-0000-0000D80D0000}"/>
    <cellStyle name="Normal 3 3 4 2 2 2 5" xfId="5194" xr:uid="{00000000-0005-0000-0000-0000D90D0000}"/>
    <cellStyle name="Normal 3 3 4 2 2 3" xfId="2220" xr:uid="{00000000-0005-0000-0000-0000DA0D0000}"/>
    <cellStyle name="Normal 3 3 4 2 2 3 2" xfId="3901" xr:uid="{00000000-0005-0000-0000-0000DB0D0000}"/>
    <cellStyle name="Normal 3 3 4 2 2 3 3" xfId="5196" xr:uid="{00000000-0005-0000-0000-0000DC0D0000}"/>
    <cellStyle name="Normal 3 3 4 2 2 4" xfId="1200" xr:uid="{00000000-0005-0000-0000-0000DD0D0000}"/>
    <cellStyle name="Normal 3 3 4 2 2 5" xfId="3063" xr:uid="{00000000-0005-0000-0000-0000DE0D0000}"/>
    <cellStyle name="Normal 3 3 4 2 2 6" xfId="3898" xr:uid="{00000000-0005-0000-0000-0000DF0D0000}"/>
    <cellStyle name="Normal 3 3 4 2 2 7" xfId="5193" xr:uid="{00000000-0005-0000-0000-0000E00D0000}"/>
    <cellStyle name="Normal 3 3 4 2 3" xfId="532" xr:uid="{00000000-0005-0000-0000-0000E10D0000}"/>
    <cellStyle name="Normal 3 3 4 2 3 2" xfId="2390" xr:uid="{00000000-0005-0000-0000-0000E20D0000}"/>
    <cellStyle name="Normal 3 3 4 2 3 2 2" xfId="3903" xr:uid="{00000000-0005-0000-0000-0000E30D0000}"/>
    <cellStyle name="Normal 3 3 4 2 3 2 3" xfId="5198" xr:uid="{00000000-0005-0000-0000-0000E40D0000}"/>
    <cellStyle name="Normal 3 3 4 2 3 3" xfId="1566" xr:uid="{00000000-0005-0000-0000-0000E50D0000}"/>
    <cellStyle name="Normal 3 3 4 2 3 4" xfId="3902" xr:uid="{00000000-0005-0000-0000-0000E60D0000}"/>
    <cellStyle name="Normal 3 3 4 2 3 5" xfId="5197" xr:uid="{00000000-0005-0000-0000-0000E70D0000}"/>
    <cellStyle name="Normal 3 3 4 2 4" xfId="704" xr:uid="{00000000-0005-0000-0000-0000E80D0000}"/>
    <cellStyle name="Normal 3 3 4 2 4 2" xfId="2559" xr:uid="{00000000-0005-0000-0000-0000E90D0000}"/>
    <cellStyle name="Normal 3 3 4 2 4 3" xfId="3904" xr:uid="{00000000-0005-0000-0000-0000EA0D0000}"/>
    <cellStyle name="Normal 3 3 4 2 4 4" xfId="5199" xr:uid="{00000000-0005-0000-0000-0000EB0D0000}"/>
    <cellStyle name="Normal 3 3 4 2 5" xfId="2061" xr:uid="{00000000-0005-0000-0000-0000EC0D0000}"/>
    <cellStyle name="Normal 3 3 4 2 6" xfId="1036" xr:uid="{00000000-0005-0000-0000-0000ED0D0000}"/>
    <cellStyle name="Normal 3 3 4 2 7" xfId="2906" xr:uid="{00000000-0005-0000-0000-0000EE0D0000}"/>
    <cellStyle name="Normal 3 3 4 2 8" xfId="3897" xr:uid="{00000000-0005-0000-0000-0000EF0D0000}"/>
    <cellStyle name="Normal 3 3 4 2 9" xfId="5192" xr:uid="{00000000-0005-0000-0000-0000F00D0000}"/>
    <cellStyle name="Normal 3 3 4 3" xfId="297" xr:uid="{00000000-0005-0000-0000-0000F10D0000}"/>
    <cellStyle name="Normal 3 3 4 3 2" xfId="802" xr:uid="{00000000-0005-0000-0000-0000F20D0000}"/>
    <cellStyle name="Normal 3 3 4 3 2 2" xfId="2654" xr:uid="{00000000-0005-0000-0000-0000F30D0000}"/>
    <cellStyle name="Normal 3 3 4 3 2 2 2" xfId="3907" xr:uid="{00000000-0005-0000-0000-0000F40D0000}"/>
    <cellStyle name="Normal 3 3 4 3 2 2 3" xfId="5202" xr:uid="{00000000-0005-0000-0000-0000F50D0000}"/>
    <cellStyle name="Normal 3 3 4 3 2 3" xfId="1680" xr:uid="{00000000-0005-0000-0000-0000F60D0000}"/>
    <cellStyle name="Normal 3 3 4 3 2 4" xfId="3906" xr:uid="{00000000-0005-0000-0000-0000F70D0000}"/>
    <cellStyle name="Normal 3 3 4 3 2 5" xfId="5201" xr:uid="{00000000-0005-0000-0000-0000F80D0000}"/>
    <cellStyle name="Normal 3 3 4 3 3" xfId="2156" xr:uid="{00000000-0005-0000-0000-0000F90D0000}"/>
    <cellStyle name="Normal 3 3 4 3 3 2" xfId="3908" xr:uid="{00000000-0005-0000-0000-0000FA0D0000}"/>
    <cellStyle name="Normal 3 3 4 3 3 3" xfId="5203" xr:uid="{00000000-0005-0000-0000-0000FB0D0000}"/>
    <cellStyle name="Normal 3 3 4 3 4" xfId="1136" xr:uid="{00000000-0005-0000-0000-0000FC0D0000}"/>
    <cellStyle name="Normal 3 3 4 3 5" xfId="2999" xr:uid="{00000000-0005-0000-0000-0000FD0D0000}"/>
    <cellStyle name="Normal 3 3 4 3 6" xfId="3905" xr:uid="{00000000-0005-0000-0000-0000FE0D0000}"/>
    <cellStyle name="Normal 3 3 4 3 7" xfId="5200" xr:uid="{00000000-0005-0000-0000-0000FF0D0000}"/>
    <cellStyle name="Normal 3 3 4 4" xfId="468" xr:uid="{00000000-0005-0000-0000-0000000E0000}"/>
    <cellStyle name="Normal 3 3 4 4 2" xfId="2326" xr:uid="{00000000-0005-0000-0000-0000010E0000}"/>
    <cellStyle name="Normal 3 3 4 4 2 2" xfId="3910" xr:uid="{00000000-0005-0000-0000-0000020E0000}"/>
    <cellStyle name="Normal 3 3 4 4 2 3" xfId="5205" xr:uid="{00000000-0005-0000-0000-0000030E0000}"/>
    <cellStyle name="Normal 3 3 4 4 3" xfId="1502" xr:uid="{00000000-0005-0000-0000-0000040E0000}"/>
    <cellStyle name="Normal 3 3 4 4 4" xfId="3909" xr:uid="{00000000-0005-0000-0000-0000050E0000}"/>
    <cellStyle name="Normal 3 3 4 4 5" xfId="5204" xr:uid="{00000000-0005-0000-0000-0000060E0000}"/>
    <cellStyle name="Normal 3 3 4 5" xfId="640" xr:uid="{00000000-0005-0000-0000-0000070E0000}"/>
    <cellStyle name="Normal 3 3 4 5 2" xfId="2495" xr:uid="{00000000-0005-0000-0000-0000080E0000}"/>
    <cellStyle name="Normal 3 3 4 5 3" xfId="3911" xr:uid="{00000000-0005-0000-0000-0000090E0000}"/>
    <cellStyle name="Normal 3 3 4 5 4" xfId="5206" xr:uid="{00000000-0005-0000-0000-00000A0E0000}"/>
    <cellStyle name="Normal 3 3 4 6" xfId="1997" xr:uid="{00000000-0005-0000-0000-00000B0E0000}"/>
    <cellStyle name="Normal 3 3 4 7" xfId="972" xr:uid="{00000000-0005-0000-0000-00000C0E0000}"/>
    <cellStyle name="Normal 3 3 4 8" xfId="2842" xr:uid="{00000000-0005-0000-0000-00000D0E0000}"/>
    <cellStyle name="Normal 3 3 4 9" xfId="3142" xr:uid="{00000000-0005-0000-0000-00000E0E0000}"/>
    <cellStyle name="Normal 3 3 5" xfId="106" xr:uid="{00000000-0005-0000-0000-00000F0E0000}"/>
    <cellStyle name="Normal 3 3 5 2" xfId="314" xr:uid="{00000000-0005-0000-0000-0000100E0000}"/>
    <cellStyle name="Normal 3 3 5 2 2" xfId="819" xr:uid="{00000000-0005-0000-0000-0000110E0000}"/>
    <cellStyle name="Normal 3 3 5 2 2 2" xfId="2671" xr:uid="{00000000-0005-0000-0000-0000120E0000}"/>
    <cellStyle name="Normal 3 3 5 2 2 2 2" xfId="3915" xr:uid="{00000000-0005-0000-0000-0000130E0000}"/>
    <cellStyle name="Normal 3 3 5 2 2 2 3" xfId="5210" xr:uid="{00000000-0005-0000-0000-0000140E0000}"/>
    <cellStyle name="Normal 3 3 5 2 2 3" xfId="1697" xr:uid="{00000000-0005-0000-0000-0000150E0000}"/>
    <cellStyle name="Normal 3 3 5 2 2 4" xfId="3914" xr:uid="{00000000-0005-0000-0000-0000160E0000}"/>
    <cellStyle name="Normal 3 3 5 2 2 5" xfId="5209" xr:uid="{00000000-0005-0000-0000-0000170E0000}"/>
    <cellStyle name="Normal 3 3 5 2 3" xfId="2173" xr:uid="{00000000-0005-0000-0000-0000180E0000}"/>
    <cellStyle name="Normal 3 3 5 2 3 2" xfId="3916" xr:uid="{00000000-0005-0000-0000-0000190E0000}"/>
    <cellStyle name="Normal 3 3 5 2 3 3" xfId="5211" xr:uid="{00000000-0005-0000-0000-00001A0E0000}"/>
    <cellStyle name="Normal 3 3 5 2 4" xfId="1153" xr:uid="{00000000-0005-0000-0000-00001B0E0000}"/>
    <cellStyle name="Normal 3 3 5 2 5" xfId="3016" xr:uid="{00000000-0005-0000-0000-00001C0E0000}"/>
    <cellStyle name="Normal 3 3 5 2 6" xfId="3913" xr:uid="{00000000-0005-0000-0000-00001D0E0000}"/>
    <cellStyle name="Normal 3 3 5 2 7" xfId="5208" xr:uid="{00000000-0005-0000-0000-00001E0E0000}"/>
    <cellStyle name="Normal 3 3 5 3" xfId="485" xr:uid="{00000000-0005-0000-0000-00001F0E0000}"/>
    <cellStyle name="Normal 3 3 5 3 2" xfId="2343" xr:uid="{00000000-0005-0000-0000-0000200E0000}"/>
    <cellStyle name="Normal 3 3 5 3 2 2" xfId="3918" xr:uid="{00000000-0005-0000-0000-0000210E0000}"/>
    <cellStyle name="Normal 3 3 5 3 2 3" xfId="5213" xr:uid="{00000000-0005-0000-0000-0000220E0000}"/>
    <cellStyle name="Normal 3 3 5 3 3" xfId="1519" xr:uid="{00000000-0005-0000-0000-0000230E0000}"/>
    <cellStyle name="Normal 3 3 5 3 4" xfId="3917" xr:uid="{00000000-0005-0000-0000-0000240E0000}"/>
    <cellStyle name="Normal 3 3 5 3 5" xfId="5212" xr:uid="{00000000-0005-0000-0000-0000250E0000}"/>
    <cellStyle name="Normal 3 3 5 4" xfId="657" xr:uid="{00000000-0005-0000-0000-0000260E0000}"/>
    <cellStyle name="Normal 3 3 5 4 2" xfId="2512" xr:uid="{00000000-0005-0000-0000-0000270E0000}"/>
    <cellStyle name="Normal 3 3 5 4 3" xfId="3919" xr:uid="{00000000-0005-0000-0000-0000280E0000}"/>
    <cellStyle name="Normal 3 3 5 4 4" xfId="5214" xr:uid="{00000000-0005-0000-0000-0000290E0000}"/>
    <cellStyle name="Normal 3 3 5 5" xfId="2014" xr:uid="{00000000-0005-0000-0000-00002A0E0000}"/>
    <cellStyle name="Normal 3 3 5 6" xfId="989" xr:uid="{00000000-0005-0000-0000-00002B0E0000}"/>
    <cellStyle name="Normal 3 3 5 7" xfId="2859" xr:uid="{00000000-0005-0000-0000-00002C0E0000}"/>
    <cellStyle name="Normal 3 3 5 8" xfId="3912" xr:uid="{00000000-0005-0000-0000-00002D0E0000}"/>
    <cellStyle name="Normal 3 3 5 9" xfId="5207" xr:uid="{00000000-0005-0000-0000-00002E0E0000}"/>
    <cellStyle name="Normal 3 3 6" xfId="250" xr:uid="{00000000-0005-0000-0000-00002F0E0000}"/>
    <cellStyle name="Normal 3 3 6 2" xfId="755" xr:uid="{00000000-0005-0000-0000-0000300E0000}"/>
    <cellStyle name="Normal 3 3 6 2 2" xfId="2607" xr:uid="{00000000-0005-0000-0000-0000310E0000}"/>
    <cellStyle name="Normal 3 3 6 2 2 2" xfId="3922" xr:uid="{00000000-0005-0000-0000-0000320E0000}"/>
    <cellStyle name="Normal 3 3 6 2 2 3" xfId="5217" xr:uid="{00000000-0005-0000-0000-0000330E0000}"/>
    <cellStyle name="Normal 3 3 6 2 3" xfId="1633" xr:uid="{00000000-0005-0000-0000-0000340E0000}"/>
    <cellStyle name="Normal 3 3 6 2 4" xfId="3921" xr:uid="{00000000-0005-0000-0000-0000350E0000}"/>
    <cellStyle name="Normal 3 3 6 2 5" xfId="5216" xr:uid="{00000000-0005-0000-0000-0000360E0000}"/>
    <cellStyle name="Normal 3 3 6 3" xfId="2109" xr:uid="{00000000-0005-0000-0000-0000370E0000}"/>
    <cellStyle name="Normal 3 3 6 3 2" xfId="3923" xr:uid="{00000000-0005-0000-0000-0000380E0000}"/>
    <cellStyle name="Normal 3 3 6 3 3" xfId="5218" xr:uid="{00000000-0005-0000-0000-0000390E0000}"/>
    <cellStyle name="Normal 3 3 6 4" xfId="1089" xr:uid="{00000000-0005-0000-0000-00003A0E0000}"/>
    <cellStyle name="Normal 3 3 6 5" xfId="2952" xr:uid="{00000000-0005-0000-0000-00003B0E0000}"/>
    <cellStyle name="Normal 3 3 6 6" xfId="3920" xr:uid="{00000000-0005-0000-0000-00003C0E0000}"/>
    <cellStyle name="Normal 3 3 6 7" xfId="5215" xr:uid="{00000000-0005-0000-0000-00003D0E0000}"/>
    <cellStyle name="Normal 3 3 7" xfId="421" xr:uid="{00000000-0005-0000-0000-00003E0E0000}"/>
    <cellStyle name="Normal 3 3 7 2" xfId="2279" xr:uid="{00000000-0005-0000-0000-00003F0E0000}"/>
    <cellStyle name="Normal 3 3 7 2 2" xfId="3925" xr:uid="{00000000-0005-0000-0000-0000400E0000}"/>
    <cellStyle name="Normal 3 3 7 2 3" xfId="5220" xr:uid="{00000000-0005-0000-0000-0000410E0000}"/>
    <cellStyle name="Normal 3 3 7 3" xfId="1455" xr:uid="{00000000-0005-0000-0000-0000420E0000}"/>
    <cellStyle name="Normal 3 3 7 4" xfId="3924" xr:uid="{00000000-0005-0000-0000-0000430E0000}"/>
    <cellStyle name="Normal 3 3 7 5" xfId="5219" xr:uid="{00000000-0005-0000-0000-0000440E0000}"/>
    <cellStyle name="Normal 3 3 8" xfId="593" xr:uid="{00000000-0005-0000-0000-0000450E0000}"/>
    <cellStyle name="Normal 3 3 8 2" xfId="2448" xr:uid="{00000000-0005-0000-0000-0000460E0000}"/>
    <cellStyle name="Normal 3 3 8 3" xfId="3926" xr:uid="{00000000-0005-0000-0000-0000470E0000}"/>
    <cellStyle name="Normal 3 3 9" xfId="1950" xr:uid="{00000000-0005-0000-0000-0000480E0000}"/>
    <cellStyle name="Normal 3 3 9 2" xfId="3927" xr:uid="{00000000-0005-0000-0000-0000490E0000}"/>
    <cellStyle name="Normal 3 3 9 3" xfId="5221" xr:uid="{00000000-0005-0000-0000-00004A0E0000}"/>
    <cellStyle name="Normal 3 4" xfId="30" xr:uid="{00000000-0005-0000-0000-00004B0E0000}"/>
    <cellStyle name="Normal 3 4 10" xfId="916" xr:uid="{00000000-0005-0000-0000-00004C0E0000}"/>
    <cellStyle name="Normal 3 4 11" xfId="2786" xr:uid="{00000000-0005-0000-0000-00004D0E0000}"/>
    <cellStyle name="Normal 3 4 12" xfId="3086" xr:uid="{00000000-0005-0000-0000-00004E0E0000}"/>
    <cellStyle name="Normal 3 4 13" xfId="3928" xr:uid="{00000000-0005-0000-0000-00004F0E0000}"/>
    <cellStyle name="Normal 3 4 14" xfId="5222" xr:uid="{00000000-0005-0000-0000-0000500E0000}"/>
    <cellStyle name="Normal 3 4 15" xfId="5916" xr:uid="{00000000-0005-0000-0000-0000510E0000}"/>
    <cellStyle name="Normal 3 4 2" xfId="50" xr:uid="{00000000-0005-0000-0000-0000520E0000}"/>
    <cellStyle name="Normal 3 4 2 10" xfId="3929" xr:uid="{00000000-0005-0000-0000-0000530E0000}"/>
    <cellStyle name="Normal 3 4 2 11" xfId="5223" xr:uid="{00000000-0005-0000-0000-0000540E0000}"/>
    <cellStyle name="Normal 3 4 2 2" xfId="117" xr:uid="{00000000-0005-0000-0000-0000550E0000}"/>
    <cellStyle name="Normal 3 4 2 2 2" xfId="325" xr:uid="{00000000-0005-0000-0000-0000560E0000}"/>
    <cellStyle name="Normal 3 4 2 2 2 2" xfId="830" xr:uid="{00000000-0005-0000-0000-0000570E0000}"/>
    <cellStyle name="Normal 3 4 2 2 2 2 2" xfId="2682" xr:uid="{00000000-0005-0000-0000-0000580E0000}"/>
    <cellStyle name="Normal 3 4 2 2 2 2 2 2" xfId="3933" xr:uid="{00000000-0005-0000-0000-0000590E0000}"/>
    <cellStyle name="Normal 3 4 2 2 2 2 2 3" xfId="5227" xr:uid="{00000000-0005-0000-0000-00005A0E0000}"/>
    <cellStyle name="Normal 3 4 2 2 2 2 3" xfId="1708" xr:uid="{00000000-0005-0000-0000-00005B0E0000}"/>
    <cellStyle name="Normal 3 4 2 2 2 2 4" xfId="3932" xr:uid="{00000000-0005-0000-0000-00005C0E0000}"/>
    <cellStyle name="Normal 3 4 2 2 2 2 5" xfId="5226" xr:uid="{00000000-0005-0000-0000-00005D0E0000}"/>
    <cellStyle name="Normal 3 4 2 2 2 3" xfId="2184" xr:uid="{00000000-0005-0000-0000-00005E0E0000}"/>
    <cellStyle name="Normal 3 4 2 2 2 3 2" xfId="3934" xr:uid="{00000000-0005-0000-0000-00005F0E0000}"/>
    <cellStyle name="Normal 3 4 2 2 2 3 3" xfId="5228" xr:uid="{00000000-0005-0000-0000-0000600E0000}"/>
    <cellStyle name="Normal 3 4 2 2 2 4" xfId="1164" xr:uid="{00000000-0005-0000-0000-0000610E0000}"/>
    <cellStyle name="Normal 3 4 2 2 2 5" xfId="3027" xr:uid="{00000000-0005-0000-0000-0000620E0000}"/>
    <cellStyle name="Normal 3 4 2 2 2 6" xfId="3931" xr:uid="{00000000-0005-0000-0000-0000630E0000}"/>
    <cellStyle name="Normal 3 4 2 2 2 7" xfId="5225" xr:uid="{00000000-0005-0000-0000-0000640E0000}"/>
    <cellStyle name="Normal 3 4 2 2 3" xfId="496" xr:uid="{00000000-0005-0000-0000-0000650E0000}"/>
    <cellStyle name="Normal 3 4 2 2 3 2" xfId="2354" xr:uid="{00000000-0005-0000-0000-0000660E0000}"/>
    <cellStyle name="Normal 3 4 2 2 3 2 2" xfId="3936" xr:uid="{00000000-0005-0000-0000-0000670E0000}"/>
    <cellStyle name="Normal 3 4 2 2 3 2 3" xfId="5230" xr:uid="{00000000-0005-0000-0000-0000680E0000}"/>
    <cellStyle name="Normal 3 4 2 2 3 3" xfId="1530" xr:uid="{00000000-0005-0000-0000-0000690E0000}"/>
    <cellStyle name="Normal 3 4 2 2 3 4" xfId="3935" xr:uid="{00000000-0005-0000-0000-00006A0E0000}"/>
    <cellStyle name="Normal 3 4 2 2 3 5" xfId="5229" xr:uid="{00000000-0005-0000-0000-00006B0E0000}"/>
    <cellStyle name="Normal 3 4 2 2 4" xfId="668" xr:uid="{00000000-0005-0000-0000-00006C0E0000}"/>
    <cellStyle name="Normal 3 4 2 2 4 2" xfId="2523" xr:uid="{00000000-0005-0000-0000-00006D0E0000}"/>
    <cellStyle name="Normal 3 4 2 2 4 3" xfId="3937" xr:uid="{00000000-0005-0000-0000-00006E0E0000}"/>
    <cellStyle name="Normal 3 4 2 2 4 4" xfId="5231" xr:uid="{00000000-0005-0000-0000-00006F0E0000}"/>
    <cellStyle name="Normal 3 4 2 2 5" xfId="2025" xr:uid="{00000000-0005-0000-0000-0000700E0000}"/>
    <cellStyle name="Normal 3 4 2 2 6" xfId="1000" xr:uid="{00000000-0005-0000-0000-0000710E0000}"/>
    <cellStyle name="Normal 3 4 2 2 7" xfId="2870" xr:uid="{00000000-0005-0000-0000-0000720E0000}"/>
    <cellStyle name="Normal 3 4 2 2 8" xfId="3930" xr:uid="{00000000-0005-0000-0000-0000730E0000}"/>
    <cellStyle name="Normal 3 4 2 2 9" xfId="5224" xr:uid="{00000000-0005-0000-0000-0000740E0000}"/>
    <cellStyle name="Normal 3 4 2 3" xfId="261" xr:uid="{00000000-0005-0000-0000-0000750E0000}"/>
    <cellStyle name="Normal 3 4 2 3 2" xfId="766" xr:uid="{00000000-0005-0000-0000-0000760E0000}"/>
    <cellStyle name="Normal 3 4 2 3 2 2" xfId="2618" xr:uid="{00000000-0005-0000-0000-0000770E0000}"/>
    <cellStyle name="Normal 3 4 2 3 2 2 2" xfId="3940" xr:uid="{00000000-0005-0000-0000-0000780E0000}"/>
    <cellStyle name="Normal 3 4 2 3 2 2 3" xfId="5234" xr:uid="{00000000-0005-0000-0000-0000790E0000}"/>
    <cellStyle name="Normal 3 4 2 3 2 3" xfId="1644" xr:uid="{00000000-0005-0000-0000-00007A0E0000}"/>
    <cellStyle name="Normal 3 4 2 3 2 4" xfId="3939" xr:uid="{00000000-0005-0000-0000-00007B0E0000}"/>
    <cellStyle name="Normal 3 4 2 3 2 5" xfId="5233" xr:uid="{00000000-0005-0000-0000-00007C0E0000}"/>
    <cellStyle name="Normal 3 4 2 3 3" xfId="2120" xr:uid="{00000000-0005-0000-0000-00007D0E0000}"/>
    <cellStyle name="Normal 3 4 2 3 3 2" xfId="3941" xr:uid="{00000000-0005-0000-0000-00007E0E0000}"/>
    <cellStyle name="Normal 3 4 2 3 3 3" xfId="5235" xr:uid="{00000000-0005-0000-0000-00007F0E0000}"/>
    <cellStyle name="Normal 3 4 2 3 4" xfId="1100" xr:uid="{00000000-0005-0000-0000-0000800E0000}"/>
    <cellStyle name="Normal 3 4 2 3 5" xfId="2963" xr:uid="{00000000-0005-0000-0000-0000810E0000}"/>
    <cellStyle name="Normal 3 4 2 3 6" xfId="3938" xr:uid="{00000000-0005-0000-0000-0000820E0000}"/>
    <cellStyle name="Normal 3 4 2 3 7" xfId="5232" xr:uid="{00000000-0005-0000-0000-0000830E0000}"/>
    <cellStyle name="Normal 3 4 2 4" xfId="432" xr:uid="{00000000-0005-0000-0000-0000840E0000}"/>
    <cellStyle name="Normal 3 4 2 4 2" xfId="2290" xr:uid="{00000000-0005-0000-0000-0000850E0000}"/>
    <cellStyle name="Normal 3 4 2 4 2 2" xfId="3943" xr:uid="{00000000-0005-0000-0000-0000860E0000}"/>
    <cellStyle name="Normal 3 4 2 4 2 3" xfId="5237" xr:uid="{00000000-0005-0000-0000-0000870E0000}"/>
    <cellStyle name="Normal 3 4 2 4 3" xfId="1466" xr:uid="{00000000-0005-0000-0000-0000880E0000}"/>
    <cellStyle name="Normal 3 4 2 4 4" xfId="3942" xr:uid="{00000000-0005-0000-0000-0000890E0000}"/>
    <cellStyle name="Normal 3 4 2 4 5" xfId="5236" xr:uid="{00000000-0005-0000-0000-00008A0E0000}"/>
    <cellStyle name="Normal 3 4 2 5" xfId="604" xr:uid="{00000000-0005-0000-0000-00008B0E0000}"/>
    <cellStyle name="Normal 3 4 2 5 2" xfId="2459" xr:uid="{00000000-0005-0000-0000-00008C0E0000}"/>
    <cellStyle name="Normal 3 4 2 5 3" xfId="3944" xr:uid="{00000000-0005-0000-0000-00008D0E0000}"/>
    <cellStyle name="Normal 3 4 2 5 4" xfId="5238" xr:uid="{00000000-0005-0000-0000-00008E0E0000}"/>
    <cellStyle name="Normal 3 4 2 6" xfId="1961" xr:uid="{00000000-0005-0000-0000-00008F0E0000}"/>
    <cellStyle name="Normal 3 4 2 7" xfId="936" xr:uid="{00000000-0005-0000-0000-0000900E0000}"/>
    <cellStyle name="Normal 3 4 2 8" xfId="2806" xr:uid="{00000000-0005-0000-0000-0000910E0000}"/>
    <cellStyle name="Normal 3 4 2 9" xfId="3106" xr:uid="{00000000-0005-0000-0000-0000920E0000}"/>
    <cellStyle name="Normal 3 4 3" xfId="67" xr:uid="{00000000-0005-0000-0000-0000930E0000}"/>
    <cellStyle name="Normal 3 4 3 10" xfId="3945" xr:uid="{00000000-0005-0000-0000-0000940E0000}"/>
    <cellStyle name="Normal 3 4 3 11" xfId="5239" xr:uid="{00000000-0005-0000-0000-0000950E0000}"/>
    <cellStyle name="Normal 3 4 3 2" xfId="133" xr:uid="{00000000-0005-0000-0000-0000960E0000}"/>
    <cellStyle name="Normal 3 4 3 2 2" xfId="341" xr:uid="{00000000-0005-0000-0000-0000970E0000}"/>
    <cellStyle name="Normal 3 4 3 2 2 2" xfId="846" xr:uid="{00000000-0005-0000-0000-0000980E0000}"/>
    <cellStyle name="Normal 3 4 3 2 2 2 2" xfId="2698" xr:uid="{00000000-0005-0000-0000-0000990E0000}"/>
    <cellStyle name="Normal 3 4 3 2 2 2 2 2" xfId="3949" xr:uid="{00000000-0005-0000-0000-00009A0E0000}"/>
    <cellStyle name="Normal 3 4 3 2 2 2 2 3" xfId="5243" xr:uid="{00000000-0005-0000-0000-00009B0E0000}"/>
    <cellStyle name="Normal 3 4 3 2 2 2 3" xfId="1724" xr:uid="{00000000-0005-0000-0000-00009C0E0000}"/>
    <cellStyle name="Normal 3 4 3 2 2 2 4" xfId="3948" xr:uid="{00000000-0005-0000-0000-00009D0E0000}"/>
    <cellStyle name="Normal 3 4 3 2 2 2 5" xfId="5242" xr:uid="{00000000-0005-0000-0000-00009E0E0000}"/>
    <cellStyle name="Normal 3 4 3 2 2 3" xfId="2200" xr:uid="{00000000-0005-0000-0000-00009F0E0000}"/>
    <cellStyle name="Normal 3 4 3 2 2 3 2" xfId="3950" xr:uid="{00000000-0005-0000-0000-0000A00E0000}"/>
    <cellStyle name="Normal 3 4 3 2 2 3 3" xfId="5244" xr:uid="{00000000-0005-0000-0000-0000A10E0000}"/>
    <cellStyle name="Normal 3 4 3 2 2 4" xfId="1180" xr:uid="{00000000-0005-0000-0000-0000A20E0000}"/>
    <cellStyle name="Normal 3 4 3 2 2 5" xfId="3043" xr:uid="{00000000-0005-0000-0000-0000A30E0000}"/>
    <cellStyle name="Normal 3 4 3 2 2 6" xfId="3947" xr:uid="{00000000-0005-0000-0000-0000A40E0000}"/>
    <cellStyle name="Normal 3 4 3 2 2 7" xfId="5241" xr:uid="{00000000-0005-0000-0000-0000A50E0000}"/>
    <cellStyle name="Normal 3 4 3 2 3" xfId="512" xr:uid="{00000000-0005-0000-0000-0000A60E0000}"/>
    <cellStyle name="Normal 3 4 3 2 3 2" xfId="2370" xr:uid="{00000000-0005-0000-0000-0000A70E0000}"/>
    <cellStyle name="Normal 3 4 3 2 3 2 2" xfId="3952" xr:uid="{00000000-0005-0000-0000-0000A80E0000}"/>
    <cellStyle name="Normal 3 4 3 2 3 2 3" xfId="5246" xr:uid="{00000000-0005-0000-0000-0000A90E0000}"/>
    <cellStyle name="Normal 3 4 3 2 3 3" xfId="1546" xr:uid="{00000000-0005-0000-0000-0000AA0E0000}"/>
    <cellStyle name="Normal 3 4 3 2 3 4" xfId="3951" xr:uid="{00000000-0005-0000-0000-0000AB0E0000}"/>
    <cellStyle name="Normal 3 4 3 2 3 5" xfId="5245" xr:uid="{00000000-0005-0000-0000-0000AC0E0000}"/>
    <cellStyle name="Normal 3 4 3 2 4" xfId="684" xr:uid="{00000000-0005-0000-0000-0000AD0E0000}"/>
    <cellStyle name="Normal 3 4 3 2 4 2" xfId="2539" xr:uid="{00000000-0005-0000-0000-0000AE0E0000}"/>
    <cellStyle name="Normal 3 4 3 2 4 3" xfId="3953" xr:uid="{00000000-0005-0000-0000-0000AF0E0000}"/>
    <cellStyle name="Normal 3 4 3 2 4 4" xfId="5247" xr:uid="{00000000-0005-0000-0000-0000B00E0000}"/>
    <cellStyle name="Normal 3 4 3 2 5" xfId="2041" xr:uid="{00000000-0005-0000-0000-0000B10E0000}"/>
    <cellStyle name="Normal 3 4 3 2 6" xfId="1016" xr:uid="{00000000-0005-0000-0000-0000B20E0000}"/>
    <cellStyle name="Normal 3 4 3 2 7" xfId="2886" xr:uid="{00000000-0005-0000-0000-0000B30E0000}"/>
    <cellStyle name="Normal 3 4 3 2 8" xfId="3946" xr:uid="{00000000-0005-0000-0000-0000B40E0000}"/>
    <cellStyle name="Normal 3 4 3 2 9" xfId="5240" xr:uid="{00000000-0005-0000-0000-0000B50E0000}"/>
    <cellStyle name="Normal 3 4 3 3" xfId="277" xr:uid="{00000000-0005-0000-0000-0000B60E0000}"/>
    <cellStyle name="Normal 3 4 3 3 2" xfId="782" xr:uid="{00000000-0005-0000-0000-0000B70E0000}"/>
    <cellStyle name="Normal 3 4 3 3 2 2" xfId="2634" xr:uid="{00000000-0005-0000-0000-0000B80E0000}"/>
    <cellStyle name="Normal 3 4 3 3 2 2 2" xfId="3956" xr:uid="{00000000-0005-0000-0000-0000B90E0000}"/>
    <cellStyle name="Normal 3 4 3 3 2 2 3" xfId="5250" xr:uid="{00000000-0005-0000-0000-0000BA0E0000}"/>
    <cellStyle name="Normal 3 4 3 3 2 3" xfId="1660" xr:uid="{00000000-0005-0000-0000-0000BB0E0000}"/>
    <cellStyle name="Normal 3 4 3 3 2 4" xfId="3955" xr:uid="{00000000-0005-0000-0000-0000BC0E0000}"/>
    <cellStyle name="Normal 3 4 3 3 2 5" xfId="5249" xr:uid="{00000000-0005-0000-0000-0000BD0E0000}"/>
    <cellStyle name="Normal 3 4 3 3 3" xfId="2136" xr:uid="{00000000-0005-0000-0000-0000BE0E0000}"/>
    <cellStyle name="Normal 3 4 3 3 3 2" xfId="3957" xr:uid="{00000000-0005-0000-0000-0000BF0E0000}"/>
    <cellStyle name="Normal 3 4 3 3 3 3" xfId="5251" xr:uid="{00000000-0005-0000-0000-0000C00E0000}"/>
    <cellStyle name="Normal 3 4 3 3 4" xfId="1116" xr:uid="{00000000-0005-0000-0000-0000C10E0000}"/>
    <cellStyle name="Normal 3 4 3 3 5" xfId="2979" xr:uid="{00000000-0005-0000-0000-0000C20E0000}"/>
    <cellStyle name="Normal 3 4 3 3 6" xfId="3954" xr:uid="{00000000-0005-0000-0000-0000C30E0000}"/>
    <cellStyle name="Normal 3 4 3 3 7" xfId="5248" xr:uid="{00000000-0005-0000-0000-0000C40E0000}"/>
    <cellStyle name="Normal 3 4 3 4" xfId="448" xr:uid="{00000000-0005-0000-0000-0000C50E0000}"/>
    <cellStyle name="Normal 3 4 3 4 2" xfId="2306" xr:uid="{00000000-0005-0000-0000-0000C60E0000}"/>
    <cellStyle name="Normal 3 4 3 4 2 2" xfId="3959" xr:uid="{00000000-0005-0000-0000-0000C70E0000}"/>
    <cellStyle name="Normal 3 4 3 4 2 3" xfId="5253" xr:uid="{00000000-0005-0000-0000-0000C80E0000}"/>
    <cellStyle name="Normal 3 4 3 4 3" xfId="1482" xr:uid="{00000000-0005-0000-0000-0000C90E0000}"/>
    <cellStyle name="Normal 3 4 3 4 4" xfId="3958" xr:uid="{00000000-0005-0000-0000-0000CA0E0000}"/>
    <cellStyle name="Normal 3 4 3 4 5" xfId="5252" xr:uid="{00000000-0005-0000-0000-0000CB0E0000}"/>
    <cellStyle name="Normal 3 4 3 5" xfId="620" xr:uid="{00000000-0005-0000-0000-0000CC0E0000}"/>
    <cellStyle name="Normal 3 4 3 5 2" xfId="2475" xr:uid="{00000000-0005-0000-0000-0000CD0E0000}"/>
    <cellStyle name="Normal 3 4 3 5 3" xfId="3960" xr:uid="{00000000-0005-0000-0000-0000CE0E0000}"/>
    <cellStyle name="Normal 3 4 3 5 4" xfId="5254" xr:uid="{00000000-0005-0000-0000-0000CF0E0000}"/>
    <cellStyle name="Normal 3 4 3 6" xfId="1977" xr:uid="{00000000-0005-0000-0000-0000D00E0000}"/>
    <cellStyle name="Normal 3 4 3 7" xfId="952" xr:uid="{00000000-0005-0000-0000-0000D10E0000}"/>
    <cellStyle name="Normal 3 4 3 8" xfId="2822" xr:uid="{00000000-0005-0000-0000-0000D20E0000}"/>
    <cellStyle name="Normal 3 4 3 9" xfId="3122" xr:uid="{00000000-0005-0000-0000-0000D30E0000}"/>
    <cellStyle name="Normal 3 4 4" xfId="81" xr:uid="{00000000-0005-0000-0000-0000D40E0000}"/>
    <cellStyle name="Normal 3 4 4 10" xfId="3961" xr:uid="{00000000-0005-0000-0000-0000D50E0000}"/>
    <cellStyle name="Normal 3 4 4 11" xfId="5255" xr:uid="{00000000-0005-0000-0000-0000D60E0000}"/>
    <cellStyle name="Normal 3 4 4 2" xfId="146" xr:uid="{00000000-0005-0000-0000-0000D70E0000}"/>
    <cellStyle name="Normal 3 4 4 2 2" xfId="354" xr:uid="{00000000-0005-0000-0000-0000D80E0000}"/>
    <cellStyle name="Normal 3 4 4 2 2 2" xfId="859" xr:uid="{00000000-0005-0000-0000-0000D90E0000}"/>
    <cellStyle name="Normal 3 4 4 2 2 2 2" xfId="2711" xr:uid="{00000000-0005-0000-0000-0000DA0E0000}"/>
    <cellStyle name="Normal 3 4 4 2 2 2 2 2" xfId="3965" xr:uid="{00000000-0005-0000-0000-0000DB0E0000}"/>
    <cellStyle name="Normal 3 4 4 2 2 2 2 3" xfId="5259" xr:uid="{00000000-0005-0000-0000-0000DC0E0000}"/>
    <cellStyle name="Normal 3 4 4 2 2 2 3" xfId="1737" xr:uid="{00000000-0005-0000-0000-0000DD0E0000}"/>
    <cellStyle name="Normal 3 4 4 2 2 2 4" xfId="3964" xr:uid="{00000000-0005-0000-0000-0000DE0E0000}"/>
    <cellStyle name="Normal 3 4 4 2 2 2 5" xfId="5258" xr:uid="{00000000-0005-0000-0000-0000DF0E0000}"/>
    <cellStyle name="Normal 3 4 4 2 2 3" xfId="2213" xr:uid="{00000000-0005-0000-0000-0000E00E0000}"/>
    <cellStyle name="Normal 3 4 4 2 2 3 2" xfId="3966" xr:uid="{00000000-0005-0000-0000-0000E10E0000}"/>
    <cellStyle name="Normal 3 4 4 2 2 3 3" xfId="5260" xr:uid="{00000000-0005-0000-0000-0000E20E0000}"/>
    <cellStyle name="Normal 3 4 4 2 2 4" xfId="1193" xr:uid="{00000000-0005-0000-0000-0000E30E0000}"/>
    <cellStyle name="Normal 3 4 4 2 2 5" xfId="3056" xr:uid="{00000000-0005-0000-0000-0000E40E0000}"/>
    <cellStyle name="Normal 3 4 4 2 2 6" xfId="3963" xr:uid="{00000000-0005-0000-0000-0000E50E0000}"/>
    <cellStyle name="Normal 3 4 4 2 2 7" xfId="5257" xr:uid="{00000000-0005-0000-0000-0000E60E0000}"/>
    <cellStyle name="Normal 3 4 4 2 3" xfId="525" xr:uid="{00000000-0005-0000-0000-0000E70E0000}"/>
    <cellStyle name="Normal 3 4 4 2 3 2" xfId="2383" xr:uid="{00000000-0005-0000-0000-0000E80E0000}"/>
    <cellStyle name="Normal 3 4 4 2 3 2 2" xfId="3968" xr:uid="{00000000-0005-0000-0000-0000E90E0000}"/>
    <cellStyle name="Normal 3 4 4 2 3 2 3" xfId="5262" xr:uid="{00000000-0005-0000-0000-0000EA0E0000}"/>
    <cellStyle name="Normal 3 4 4 2 3 3" xfId="1559" xr:uid="{00000000-0005-0000-0000-0000EB0E0000}"/>
    <cellStyle name="Normal 3 4 4 2 3 4" xfId="3967" xr:uid="{00000000-0005-0000-0000-0000EC0E0000}"/>
    <cellStyle name="Normal 3 4 4 2 3 5" xfId="5261" xr:uid="{00000000-0005-0000-0000-0000ED0E0000}"/>
    <cellStyle name="Normal 3 4 4 2 4" xfId="697" xr:uid="{00000000-0005-0000-0000-0000EE0E0000}"/>
    <cellStyle name="Normal 3 4 4 2 4 2" xfId="2552" xr:uid="{00000000-0005-0000-0000-0000EF0E0000}"/>
    <cellStyle name="Normal 3 4 4 2 4 3" xfId="3969" xr:uid="{00000000-0005-0000-0000-0000F00E0000}"/>
    <cellStyle name="Normal 3 4 4 2 4 4" xfId="5263" xr:uid="{00000000-0005-0000-0000-0000F10E0000}"/>
    <cellStyle name="Normal 3 4 4 2 5" xfId="2054" xr:uid="{00000000-0005-0000-0000-0000F20E0000}"/>
    <cellStyle name="Normal 3 4 4 2 6" xfId="1029" xr:uid="{00000000-0005-0000-0000-0000F30E0000}"/>
    <cellStyle name="Normal 3 4 4 2 7" xfId="2899" xr:uid="{00000000-0005-0000-0000-0000F40E0000}"/>
    <cellStyle name="Normal 3 4 4 2 8" xfId="3962" xr:uid="{00000000-0005-0000-0000-0000F50E0000}"/>
    <cellStyle name="Normal 3 4 4 2 9" xfId="5256" xr:uid="{00000000-0005-0000-0000-0000F60E0000}"/>
    <cellStyle name="Normal 3 4 4 3" xfId="290" xr:uid="{00000000-0005-0000-0000-0000F70E0000}"/>
    <cellStyle name="Normal 3 4 4 3 2" xfId="795" xr:uid="{00000000-0005-0000-0000-0000F80E0000}"/>
    <cellStyle name="Normal 3 4 4 3 2 2" xfId="2647" xr:uid="{00000000-0005-0000-0000-0000F90E0000}"/>
    <cellStyle name="Normal 3 4 4 3 2 2 2" xfId="3972" xr:uid="{00000000-0005-0000-0000-0000FA0E0000}"/>
    <cellStyle name="Normal 3 4 4 3 2 2 3" xfId="5266" xr:uid="{00000000-0005-0000-0000-0000FB0E0000}"/>
    <cellStyle name="Normal 3 4 4 3 2 3" xfId="1673" xr:uid="{00000000-0005-0000-0000-0000FC0E0000}"/>
    <cellStyle name="Normal 3 4 4 3 2 4" xfId="3971" xr:uid="{00000000-0005-0000-0000-0000FD0E0000}"/>
    <cellStyle name="Normal 3 4 4 3 2 5" xfId="5265" xr:uid="{00000000-0005-0000-0000-0000FE0E0000}"/>
    <cellStyle name="Normal 3 4 4 3 3" xfId="2149" xr:uid="{00000000-0005-0000-0000-0000FF0E0000}"/>
    <cellStyle name="Normal 3 4 4 3 3 2" xfId="3973" xr:uid="{00000000-0005-0000-0000-0000000F0000}"/>
    <cellStyle name="Normal 3 4 4 3 3 3" xfId="5267" xr:uid="{00000000-0005-0000-0000-0000010F0000}"/>
    <cellStyle name="Normal 3 4 4 3 4" xfId="1129" xr:uid="{00000000-0005-0000-0000-0000020F0000}"/>
    <cellStyle name="Normal 3 4 4 3 5" xfId="2992" xr:uid="{00000000-0005-0000-0000-0000030F0000}"/>
    <cellStyle name="Normal 3 4 4 3 6" xfId="3970" xr:uid="{00000000-0005-0000-0000-0000040F0000}"/>
    <cellStyle name="Normal 3 4 4 3 7" xfId="5264" xr:uid="{00000000-0005-0000-0000-0000050F0000}"/>
    <cellStyle name="Normal 3 4 4 4" xfId="461" xr:uid="{00000000-0005-0000-0000-0000060F0000}"/>
    <cellStyle name="Normal 3 4 4 4 2" xfId="2319" xr:uid="{00000000-0005-0000-0000-0000070F0000}"/>
    <cellStyle name="Normal 3 4 4 4 2 2" xfId="3975" xr:uid="{00000000-0005-0000-0000-0000080F0000}"/>
    <cellStyle name="Normal 3 4 4 4 2 3" xfId="5269" xr:uid="{00000000-0005-0000-0000-0000090F0000}"/>
    <cellStyle name="Normal 3 4 4 4 3" xfId="1495" xr:uid="{00000000-0005-0000-0000-00000A0F0000}"/>
    <cellStyle name="Normal 3 4 4 4 4" xfId="3974" xr:uid="{00000000-0005-0000-0000-00000B0F0000}"/>
    <cellStyle name="Normal 3 4 4 4 5" xfId="5268" xr:uid="{00000000-0005-0000-0000-00000C0F0000}"/>
    <cellStyle name="Normal 3 4 4 5" xfId="633" xr:uid="{00000000-0005-0000-0000-00000D0F0000}"/>
    <cellStyle name="Normal 3 4 4 5 2" xfId="2488" xr:uid="{00000000-0005-0000-0000-00000E0F0000}"/>
    <cellStyle name="Normal 3 4 4 5 3" xfId="3976" xr:uid="{00000000-0005-0000-0000-00000F0F0000}"/>
    <cellStyle name="Normal 3 4 4 5 4" xfId="5270" xr:uid="{00000000-0005-0000-0000-0000100F0000}"/>
    <cellStyle name="Normal 3 4 4 6" xfId="1990" xr:uid="{00000000-0005-0000-0000-0000110F0000}"/>
    <cellStyle name="Normal 3 4 4 7" xfId="965" xr:uid="{00000000-0005-0000-0000-0000120F0000}"/>
    <cellStyle name="Normal 3 4 4 8" xfId="2835" xr:uid="{00000000-0005-0000-0000-0000130F0000}"/>
    <cellStyle name="Normal 3 4 4 9" xfId="3135" xr:uid="{00000000-0005-0000-0000-0000140F0000}"/>
    <cellStyle name="Normal 3 4 5" xfId="97" xr:uid="{00000000-0005-0000-0000-0000150F0000}"/>
    <cellStyle name="Normal 3 4 5 2" xfId="305" xr:uid="{00000000-0005-0000-0000-0000160F0000}"/>
    <cellStyle name="Normal 3 4 5 2 2" xfId="810" xr:uid="{00000000-0005-0000-0000-0000170F0000}"/>
    <cellStyle name="Normal 3 4 5 2 2 2" xfId="2662" xr:uid="{00000000-0005-0000-0000-0000180F0000}"/>
    <cellStyle name="Normal 3 4 5 2 2 2 2" xfId="3980" xr:uid="{00000000-0005-0000-0000-0000190F0000}"/>
    <cellStyle name="Normal 3 4 5 2 2 2 3" xfId="5274" xr:uid="{00000000-0005-0000-0000-00001A0F0000}"/>
    <cellStyle name="Normal 3 4 5 2 2 3" xfId="1688" xr:uid="{00000000-0005-0000-0000-00001B0F0000}"/>
    <cellStyle name="Normal 3 4 5 2 2 4" xfId="3979" xr:uid="{00000000-0005-0000-0000-00001C0F0000}"/>
    <cellStyle name="Normal 3 4 5 2 2 5" xfId="5273" xr:uid="{00000000-0005-0000-0000-00001D0F0000}"/>
    <cellStyle name="Normal 3 4 5 2 3" xfId="2164" xr:uid="{00000000-0005-0000-0000-00001E0F0000}"/>
    <cellStyle name="Normal 3 4 5 2 3 2" xfId="3981" xr:uid="{00000000-0005-0000-0000-00001F0F0000}"/>
    <cellStyle name="Normal 3 4 5 2 3 3" xfId="5275" xr:uid="{00000000-0005-0000-0000-0000200F0000}"/>
    <cellStyle name="Normal 3 4 5 2 4" xfId="1144" xr:uid="{00000000-0005-0000-0000-0000210F0000}"/>
    <cellStyle name="Normal 3 4 5 2 5" xfId="3007" xr:uid="{00000000-0005-0000-0000-0000220F0000}"/>
    <cellStyle name="Normal 3 4 5 2 6" xfId="3978" xr:uid="{00000000-0005-0000-0000-0000230F0000}"/>
    <cellStyle name="Normal 3 4 5 2 7" xfId="5272" xr:uid="{00000000-0005-0000-0000-0000240F0000}"/>
    <cellStyle name="Normal 3 4 5 3" xfId="476" xr:uid="{00000000-0005-0000-0000-0000250F0000}"/>
    <cellStyle name="Normal 3 4 5 3 2" xfId="2334" xr:uid="{00000000-0005-0000-0000-0000260F0000}"/>
    <cellStyle name="Normal 3 4 5 3 2 2" xfId="3983" xr:uid="{00000000-0005-0000-0000-0000270F0000}"/>
    <cellStyle name="Normal 3 4 5 3 2 3" xfId="5277" xr:uid="{00000000-0005-0000-0000-0000280F0000}"/>
    <cellStyle name="Normal 3 4 5 3 3" xfId="1510" xr:uid="{00000000-0005-0000-0000-0000290F0000}"/>
    <cellStyle name="Normal 3 4 5 3 4" xfId="3982" xr:uid="{00000000-0005-0000-0000-00002A0F0000}"/>
    <cellStyle name="Normal 3 4 5 3 5" xfId="5276" xr:uid="{00000000-0005-0000-0000-00002B0F0000}"/>
    <cellStyle name="Normal 3 4 5 4" xfId="648" xr:uid="{00000000-0005-0000-0000-00002C0F0000}"/>
    <cellStyle name="Normal 3 4 5 4 2" xfId="2503" xr:uid="{00000000-0005-0000-0000-00002D0F0000}"/>
    <cellStyle name="Normal 3 4 5 4 3" xfId="3984" xr:uid="{00000000-0005-0000-0000-00002E0F0000}"/>
    <cellStyle name="Normal 3 4 5 4 4" xfId="5278" xr:uid="{00000000-0005-0000-0000-00002F0F0000}"/>
    <cellStyle name="Normal 3 4 5 5" xfId="2005" xr:uid="{00000000-0005-0000-0000-0000300F0000}"/>
    <cellStyle name="Normal 3 4 5 6" xfId="980" xr:uid="{00000000-0005-0000-0000-0000310F0000}"/>
    <cellStyle name="Normal 3 4 5 7" xfId="2850" xr:uid="{00000000-0005-0000-0000-0000320F0000}"/>
    <cellStyle name="Normal 3 4 5 8" xfId="3977" xr:uid="{00000000-0005-0000-0000-0000330F0000}"/>
    <cellStyle name="Normal 3 4 5 9" xfId="5271" xr:uid="{00000000-0005-0000-0000-0000340F0000}"/>
    <cellStyle name="Normal 3 4 6" xfId="241" xr:uid="{00000000-0005-0000-0000-0000350F0000}"/>
    <cellStyle name="Normal 3 4 6 2" xfId="746" xr:uid="{00000000-0005-0000-0000-0000360F0000}"/>
    <cellStyle name="Normal 3 4 6 2 2" xfId="2598" xr:uid="{00000000-0005-0000-0000-0000370F0000}"/>
    <cellStyle name="Normal 3 4 6 2 2 2" xfId="3987" xr:uid="{00000000-0005-0000-0000-0000380F0000}"/>
    <cellStyle name="Normal 3 4 6 2 2 3" xfId="5281" xr:uid="{00000000-0005-0000-0000-0000390F0000}"/>
    <cellStyle name="Normal 3 4 6 2 3" xfId="1624" xr:uid="{00000000-0005-0000-0000-00003A0F0000}"/>
    <cellStyle name="Normal 3 4 6 2 4" xfId="3986" xr:uid="{00000000-0005-0000-0000-00003B0F0000}"/>
    <cellStyle name="Normal 3 4 6 2 5" xfId="5280" xr:uid="{00000000-0005-0000-0000-00003C0F0000}"/>
    <cellStyle name="Normal 3 4 6 3" xfId="2100" xr:uid="{00000000-0005-0000-0000-00003D0F0000}"/>
    <cellStyle name="Normal 3 4 6 3 2" xfId="3988" xr:uid="{00000000-0005-0000-0000-00003E0F0000}"/>
    <cellStyle name="Normal 3 4 6 3 3" xfId="5282" xr:uid="{00000000-0005-0000-0000-00003F0F0000}"/>
    <cellStyle name="Normal 3 4 6 4" xfId="1080" xr:uid="{00000000-0005-0000-0000-0000400F0000}"/>
    <cellStyle name="Normal 3 4 6 5" xfId="2943" xr:uid="{00000000-0005-0000-0000-0000410F0000}"/>
    <cellStyle name="Normal 3 4 6 6" xfId="3985" xr:uid="{00000000-0005-0000-0000-0000420F0000}"/>
    <cellStyle name="Normal 3 4 6 7" xfId="5279" xr:uid="{00000000-0005-0000-0000-0000430F0000}"/>
    <cellStyle name="Normal 3 4 7" xfId="412" xr:uid="{00000000-0005-0000-0000-0000440F0000}"/>
    <cellStyle name="Normal 3 4 7 2" xfId="2270" xr:uid="{00000000-0005-0000-0000-0000450F0000}"/>
    <cellStyle name="Normal 3 4 7 2 2" xfId="3990" xr:uid="{00000000-0005-0000-0000-0000460F0000}"/>
    <cellStyle name="Normal 3 4 7 2 3" xfId="5284" xr:uid="{00000000-0005-0000-0000-0000470F0000}"/>
    <cellStyle name="Normal 3 4 7 3" xfId="1446" xr:uid="{00000000-0005-0000-0000-0000480F0000}"/>
    <cellStyle name="Normal 3 4 7 4" xfId="3989" xr:uid="{00000000-0005-0000-0000-0000490F0000}"/>
    <cellStyle name="Normal 3 4 7 5" xfId="5283" xr:uid="{00000000-0005-0000-0000-00004A0F0000}"/>
    <cellStyle name="Normal 3 4 8" xfId="584" xr:uid="{00000000-0005-0000-0000-00004B0F0000}"/>
    <cellStyle name="Normal 3 4 8 2" xfId="2439" xr:uid="{00000000-0005-0000-0000-00004C0F0000}"/>
    <cellStyle name="Normal 3 4 8 3" xfId="3991" xr:uid="{00000000-0005-0000-0000-00004D0F0000}"/>
    <cellStyle name="Normal 3 4 8 4" xfId="5285" xr:uid="{00000000-0005-0000-0000-00004E0F0000}"/>
    <cellStyle name="Normal 3 4 9" xfId="1941" xr:uid="{00000000-0005-0000-0000-00004F0F0000}"/>
    <cellStyle name="Normal 3 5" xfId="46" xr:uid="{00000000-0005-0000-0000-0000500F0000}"/>
    <cellStyle name="Normal 3 5 10" xfId="3992" xr:uid="{00000000-0005-0000-0000-0000510F0000}"/>
    <cellStyle name="Normal 3 5 11" xfId="5286" xr:uid="{00000000-0005-0000-0000-0000520F0000}"/>
    <cellStyle name="Normal 3 5 12" xfId="5917" xr:uid="{00000000-0005-0000-0000-0000530F0000}"/>
    <cellStyle name="Normal 3 5 2" xfId="113" xr:uid="{00000000-0005-0000-0000-0000540F0000}"/>
    <cellStyle name="Normal 3 5 2 2" xfId="321" xr:uid="{00000000-0005-0000-0000-0000550F0000}"/>
    <cellStyle name="Normal 3 5 2 2 2" xfId="826" xr:uid="{00000000-0005-0000-0000-0000560F0000}"/>
    <cellStyle name="Normal 3 5 2 2 2 2" xfId="2678" xr:uid="{00000000-0005-0000-0000-0000570F0000}"/>
    <cellStyle name="Normal 3 5 2 2 2 2 2" xfId="3996" xr:uid="{00000000-0005-0000-0000-0000580F0000}"/>
    <cellStyle name="Normal 3 5 2 2 2 2 3" xfId="5290" xr:uid="{00000000-0005-0000-0000-0000590F0000}"/>
    <cellStyle name="Normal 3 5 2 2 2 3" xfId="1704" xr:uid="{00000000-0005-0000-0000-00005A0F0000}"/>
    <cellStyle name="Normal 3 5 2 2 2 4" xfId="3995" xr:uid="{00000000-0005-0000-0000-00005B0F0000}"/>
    <cellStyle name="Normal 3 5 2 2 2 5" xfId="5289" xr:uid="{00000000-0005-0000-0000-00005C0F0000}"/>
    <cellStyle name="Normal 3 5 2 2 3" xfId="2180" xr:uid="{00000000-0005-0000-0000-00005D0F0000}"/>
    <cellStyle name="Normal 3 5 2 2 3 2" xfId="3997" xr:uid="{00000000-0005-0000-0000-00005E0F0000}"/>
    <cellStyle name="Normal 3 5 2 2 3 3" xfId="5291" xr:uid="{00000000-0005-0000-0000-00005F0F0000}"/>
    <cellStyle name="Normal 3 5 2 2 4" xfId="1160" xr:uid="{00000000-0005-0000-0000-0000600F0000}"/>
    <cellStyle name="Normal 3 5 2 2 5" xfId="3023" xr:uid="{00000000-0005-0000-0000-0000610F0000}"/>
    <cellStyle name="Normal 3 5 2 2 6" xfId="3994" xr:uid="{00000000-0005-0000-0000-0000620F0000}"/>
    <cellStyle name="Normal 3 5 2 2 7" xfId="5288" xr:uid="{00000000-0005-0000-0000-0000630F0000}"/>
    <cellStyle name="Normal 3 5 2 3" xfId="492" xr:uid="{00000000-0005-0000-0000-0000640F0000}"/>
    <cellStyle name="Normal 3 5 2 3 2" xfId="2350" xr:uid="{00000000-0005-0000-0000-0000650F0000}"/>
    <cellStyle name="Normal 3 5 2 3 2 2" xfId="3999" xr:uid="{00000000-0005-0000-0000-0000660F0000}"/>
    <cellStyle name="Normal 3 5 2 3 2 3" xfId="5293" xr:uid="{00000000-0005-0000-0000-0000670F0000}"/>
    <cellStyle name="Normal 3 5 2 3 3" xfId="1526" xr:uid="{00000000-0005-0000-0000-0000680F0000}"/>
    <cellStyle name="Normal 3 5 2 3 4" xfId="3998" xr:uid="{00000000-0005-0000-0000-0000690F0000}"/>
    <cellStyle name="Normal 3 5 2 3 5" xfId="5292" xr:uid="{00000000-0005-0000-0000-00006A0F0000}"/>
    <cellStyle name="Normal 3 5 2 4" xfId="664" xr:uid="{00000000-0005-0000-0000-00006B0F0000}"/>
    <cellStyle name="Normal 3 5 2 4 2" xfId="2519" xr:uid="{00000000-0005-0000-0000-00006C0F0000}"/>
    <cellStyle name="Normal 3 5 2 4 3" xfId="4000" xr:uid="{00000000-0005-0000-0000-00006D0F0000}"/>
    <cellStyle name="Normal 3 5 2 4 4" xfId="5294" xr:uid="{00000000-0005-0000-0000-00006E0F0000}"/>
    <cellStyle name="Normal 3 5 2 5" xfId="2021" xr:uid="{00000000-0005-0000-0000-00006F0F0000}"/>
    <cellStyle name="Normal 3 5 2 6" xfId="996" xr:uid="{00000000-0005-0000-0000-0000700F0000}"/>
    <cellStyle name="Normal 3 5 2 7" xfId="2866" xr:uid="{00000000-0005-0000-0000-0000710F0000}"/>
    <cellStyle name="Normal 3 5 2 8" xfId="3993" xr:uid="{00000000-0005-0000-0000-0000720F0000}"/>
    <cellStyle name="Normal 3 5 2 9" xfId="5287" xr:uid="{00000000-0005-0000-0000-0000730F0000}"/>
    <cellStyle name="Normal 3 5 3" xfId="257" xr:uid="{00000000-0005-0000-0000-0000740F0000}"/>
    <cellStyle name="Normal 3 5 3 2" xfId="762" xr:uid="{00000000-0005-0000-0000-0000750F0000}"/>
    <cellStyle name="Normal 3 5 3 2 2" xfId="2614" xr:uid="{00000000-0005-0000-0000-0000760F0000}"/>
    <cellStyle name="Normal 3 5 3 2 2 2" xfId="4003" xr:uid="{00000000-0005-0000-0000-0000770F0000}"/>
    <cellStyle name="Normal 3 5 3 2 2 3" xfId="5297" xr:uid="{00000000-0005-0000-0000-0000780F0000}"/>
    <cellStyle name="Normal 3 5 3 2 3" xfId="1640" xr:uid="{00000000-0005-0000-0000-0000790F0000}"/>
    <cellStyle name="Normal 3 5 3 2 4" xfId="4002" xr:uid="{00000000-0005-0000-0000-00007A0F0000}"/>
    <cellStyle name="Normal 3 5 3 2 5" xfId="5296" xr:uid="{00000000-0005-0000-0000-00007B0F0000}"/>
    <cellStyle name="Normal 3 5 3 3" xfId="2116" xr:uid="{00000000-0005-0000-0000-00007C0F0000}"/>
    <cellStyle name="Normal 3 5 3 3 2" xfId="4004" xr:uid="{00000000-0005-0000-0000-00007D0F0000}"/>
    <cellStyle name="Normal 3 5 3 3 3" xfId="5298" xr:uid="{00000000-0005-0000-0000-00007E0F0000}"/>
    <cellStyle name="Normal 3 5 3 4" xfId="1096" xr:uid="{00000000-0005-0000-0000-00007F0F0000}"/>
    <cellStyle name="Normal 3 5 3 5" xfId="2959" xr:uid="{00000000-0005-0000-0000-0000800F0000}"/>
    <cellStyle name="Normal 3 5 3 6" xfId="4001" xr:uid="{00000000-0005-0000-0000-0000810F0000}"/>
    <cellStyle name="Normal 3 5 3 7" xfId="5295" xr:uid="{00000000-0005-0000-0000-0000820F0000}"/>
    <cellStyle name="Normal 3 5 4" xfId="428" xr:uid="{00000000-0005-0000-0000-0000830F0000}"/>
    <cellStyle name="Normal 3 5 4 2" xfId="2286" xr:uid="{00000000-0005-0000-0000-0000840F0000}"/>
    <cellStyle name="Normal 3 5 4 2 2" xfId="4006" xr:uid="{00000000-0005-0000-0000-0000850F0000}"/>
    <cellStyle name="Normal 3 5 4 2 3" xfId="5300" xr:uid="{00000000-0005-0000-0000-0000860F0000}"/>
    <cellStyle name="Normal 3 5 4 3" xfId="1462" xr:uid="{00000000-0005-0000-0000-0000870F0000}"/>
    <cellStyle name="Normal 3 5 4 4" xfId="4005" xr:uid="{00000000-0005-0000-0000-0000880F0000}"/>
    <cellStyle name="Normal 3 5 4 5" xfId="5299" xr:uid="{00000000-0005-0000-0000-0000890F0000}"/>
    <cellStyle name="Normal 3 5 5" xfId="600" xr:uid="{00000000-0005-0000-0000-00008A0F0000}"/>
    <cellStyle name="Normal 3 5 5 2" xfId="2455" xr:uid="{00000000-0005-0000-0000-00008B0F0000}"/>
    <cellStyle name="Normal 3 5 5 3" xfId="4007" xr:uid="{00000000-0005-0000-0000-00008C0F0000}"/>
    <cellStyle name="Normal 3 5 5 4" xfId="5301" xr:uid="{00000000-0005-0000-0000-00008D0F0000}"/>
    <cellStyle name="Normal 3 5 6" xfId="1957" xr:uid="{00000000-0005-0000-0000-00008E0F0000}"/>
    <cellStyle name="Normal 3 5 7" xfId="932" xr:uid="{00000000-0005-0000-0000-00008F0F0000}"/>
    <cellStyle name="Normal 3 5 8" xfId="2802" xr:uid="{00000000-0005-0000-0000-0000900F0000}"/>
    <cellStyle name="Normal 3 5 9" xfId="3102" xr:uid="{00000000-0005-0000-0000-0000910F0000}"/>
    <cellStyle name="Normal 3 6" xfId="63" xr:uid="{00000000-0005-0000-0000-0000920F0000}"/>
    <cellStyle name="Normal 3 6 10" xfId="4008" xr:uid="{00000000-0005-0000-0000-0000930F0000}"/>
    <cellStyle name="Normal 3 6 11" xfId="5302" xr:uid="{00000000-0005-0000-0000-0000940F0000}"/>
    <cellStyle name="Normal 3 6 12" xfId="5918" xr:uid="{00000000-0005-0000-0000-0000950F0000}"/>
    <cellStyle name="Normal 3 6 2" xfId="129" xr:uid="{00000000-0005-0000-0000-0000960F0000}"/>
    <cellStyle name="Normal 3 6 2 2" xfId="337" xr:uid="{00000000-0005-0000-0000-0000970F0000}"/>
    <cellStyle name="Normal 3 6 2 2 2" xfId="842" xr:uid="{00000000-0005-0000-0000-0000980F0000}"/>
    <cellStyle name="Normal 3 6 2 2 2 2" xfId="2694" xr:uid="{00000000-0005-0000-0000-0000990F0000}"/>
    <cellStyle name="Normal 3 6 2 2 2 2 2" xfId="4012" xr:uid="{00000000-0005-0000-0000-00009A0F0000}"/>
    <cellStyle name="Normal 3 6 2 2 2 2 3" xfId="5306" xr:uid="{00000000-0005-0000-0000-00009B0F0000}"/>
    <cellStyle name="Normal 3 6 2 2 2 3" xfId="1720" xr:uid="{00000000-0005-0000-0000-00009C0F0000}"/>
    <cellStyle name="Normal 3 6 2 2 2 4" xfId="4011" xr:uid="{00000000-0005-0000-0000-00009D0F0000}"/>
    <cellStyle name="Normal 3 6 2 2 2 5" xfId="5305" xr:uid="{00000000-0005-0000-0000-00009E0F0000}"/>
    <cellStyle name="Normal 3 6 2 2 3" xfId="2196" xr:uid="{00000000-0005-0000-0000-00009F0F0000}"/>
    <cellStyle name="Normal 3 6 2 2 3 2" xfId="4013" xr:uid="{00000000-0005-0000-0000-0000A00F0000}"/>
    <cellStyle name="Normal 3 6 2 2 3 3" xfId="5307" xr:uid="{00000000-0005-0000-0000-0000A10F0000}"/>
    <cellStyle name="Normal 3 6 2 2 4" xfId="1176" xr:uid="{00000000-0005-0000-0000-0000A20F0000}"/>
    <cellStyle name="Normal 3 6 2 2 5" xfId="3039" xr:uid="{00000000-0005-0000-0000-0000A30F0000}"/>
    <cellStyle name="Normal 3 6 2 2 6" xfId="4010" xr:uid="{00000000-0005-0000-0000-0000A40F0000}"/>
    <cellStyle name="Normal 3 6 2 2 7" xfId="5304" xr:uid="{00000000-0005-0000-0000-0000A50F0000}"/>
    <cellStyle name="Normal 3 6 2 3" xfId="508" xr:uid="{00000000-0005-0000-0000-0000A60F0000}"/>
    <cellStyle name="Normal 3 6 2 3 2" xfId="2366" xr:uid="{00000000-0005-0000-0000-0000A70F0000}"/>
    <cellStyle name="Normal 3 6 2 3 2 2" xfId="4015" xr:uid="{00000000-0005-0000-0000-0000A80F0000}"/>
    <cellStyle name="Normal 3 6 2 3 2 3" xfId="5309" xr:uid="{00000000-0005-0000-0000-0000A90F0000}"/>
    <cellStyle name="Normal 3 6 2 3 3" xfId="1542" xr:uid="{00000000-0005-0000-0000-0000AA0F0000}"/>
    <cellStyle name="Normal 3 6 2 3 4" xfId="4014" xr:uid="{00000000-0005-0000-0000-0000AB0F0000}"/>
    <cellStyle name="Normal 3 6 2 3 5" xfId="5308" xr:uid="{00000000-0005-0000-0000-0000AC0F0000}"/>
    <cellStyle name="Normal 3 6 2 4" xfId="680" xr:uid="{00000000-0005-0000-0000-0000AD0F0000}"/>
    <cellStyle name="Normal 3 6 2 4 2" xfId="2535" xr:uid="{00000000-0005-0000-0000-0000AE0F0000}"/>
    <cellStyle name="Normal 3 6 2 4 3" xfId="4016" xr:uid="{00000000-0005-0000-0000-0000AF0F0000}"/>
    <cellStyle name="Normal 3 6 2 4 4" xfId="5310" xr:uid="{00000000-0005-0000-0000-0000B00F0000}"/>
    <cellStyle name="Normal 3 6 2 5" xfId="2037" xr:uid="{00000000-0005-0000-0000-0000B10F0000}"/>
    <cellStyle name="Normal 3 6 2 6" xfId="1012" xr:uid="{00000000-0005-0000-0000-0000B20F0000}"/>
    <cellStyle name="Normal 3 6 2 7" xfId="2882" xr:uid="{00000000-0005-0000-0000-0000B30F0000}"/>
    <cellStyle name="Normal 3 6 2 8" xfId="4009" xr:uid="{00000000-0005-0000-0000-0000B40F0000}"/>
    <cellStyle name="Normal 3 6 2 9" xfId="5303" xr:uid="{00000000-0005-0000-0000-0000B50F0000}"/>
    <cellStyle name="Normal 3 6 3" xfId="273" xr:uid="{00000000-0005-0000-0000-0000B60F0000}"/>
    <cellStyle name="Normal 3 6 3 2" xfId="778" xr:uid="{00000000-0005-0000-0000-0000B70F0000}"/>
    <cellStyle name="Normal 3 6 3 2 2" xfId="2630" xr:uid="{00000000-0005-0000-0000-0000B80F0000}"/>
    <cellStyle name="Normal 3 6 3 2 2 2" xfId="4019" xr:uid="{00000000-0005-0000-0000-0000B90F0000}"/>
    <cellStyle name="Normal 3 6 3 2 2 3" xfId="5313" xr:uid="{00000000-0005-0000-0000-0000BA0F0000}"/>
    <cellStyle name="Normal 3 6 3 2 3" xfId="1656" xr:uid="{00000000-0005-0000-0000-0000BB0F0000}"/>
    <cellStyle name="Normal 3 6 3 2 4" xfId="4018" xr:uid="{00000000-0005-0000-0000-0000BC0F0000}"/>
    <cellStyle name="Normal 3 6 3 2 5" xfId="5312" xr:uid="{00000000-0005-0000-0000-0000BD0F0000}"/>
    <cellStyle name="Normal 3 6 3 3" xfId="2132" xr:uid="{00000000-0005-0000-0000-0000BE0F0000}"/>
    <cellStyle name="Normal 3 6 3 3 2" xfId="4020" xr:uid="{00000000-0005-0000-0000-0000BF0F0000}"/>
    <cellStyle name="Normal 3 6 3 3 3" xfId="5314" xr:uid="{00000000-0005-0000-0000-0000C00F0000}"/>
    <cellStyle name="Normal 3 6 3 4" xfId="1112" xr:uid="{00000000-0005-0000-0000-0000C10F0000}"/>
    <cellStyle name="Normal 3 6 3 5" xfId="2975" xr:uid="{00000000-0005-0000-0000-0000C20F0000}"/>
    <cellStyle name="Normal 3 6 3 6" xfId="4017" xr:uid="{00000000-0005-0000-0000-0000C30F0000}"/>
    <cellStyle name="Normal 3 6 3 7" xfId="5311" xr:uid="{00000000-0005-0000-0000-0000C40F0000}"/>
    <cellStyle name="Normal 3 6 4" xfId="444" xr:uid="{00000000-0005-0000-0000-0000C50F0000}"/>
    <cellStyle name="Normal 3 6 4 2" xfId="2302" xr:uid="{00000000-0005-0000-0000-0000C60F0000}"/>
    <cellStyle name="Normal 3 6 4 2 2" xfId="4022" xr:uid="{00000000-0005-0000-0000-0000C70F0000}"/>
    <cellStyle name="Normal 3 6 4 2 3" xfId="5316" xr:uid="{00000000-0005-0000-0000-0000C80F0000}"/>
    <cellStyle name="Normal 3 6 4 3" xfId="1478" xr:uid="{00000000-0005-0000-0000-0000C90F0000}"/>
    <cellStyle name="Normal 3 6 4 4" xfId="4021" xr:uid="{00000000-0005-0000-0000-0000CA0F0000}"/>
    <cellStyle name="Normal 3 6 4 5" xfId="5315" xr:uid="{00000000-0005-0000-0000-0000CB0F0000}"/>
    <cellStyle name="Normal 3 6 5" xfId="616" xr:uid="{00000000-0005-0000-0000-0000CC0F0000}"/>
    <cellStyle name="Normal 3 6 5 2" xfId="2471" xr:uid="{00000000-0005-0000-0000-0000CD0F0000}"/>
    <cellStyle name="Normal 3 6 5 3" xfId="4023" xr:uid="{00000000-0005-0000-0000-0000CE0F0000}"/>
    <cellStyle name="Normal 3 6 5 4" xfId="5317" xr:uid="{00000000-0005-0000-0000-0000CF0F0000}"/>
    <cellStyle name="Normal 3 6 6" xfId="1973" xr:uid="{00000000-0005-0000-0000-0000D00F0000}"/>
    <cellStyle name="Normal 3 6 7" xfId="948" xr:uid="{00000000-0005-0000-0000-0000D10F0000}"/>
    <cellStyle name="Normal 3 6 8" xfId="2818" xr:uid="{00000000-0005-0000-0000-0000D20F0000}"/>
    <cellStyle name="Normal 3 6 9" xfId="3118" xr:uid="{00000000-0005-0000-0000-0000D30F0000}"/>
    <cellStyle name="Normal 3 7" xfId="48" xr:uid="{00000000-0005-0000-0000-0000D40F0000}"/>
    <cellStyle name="Normal 3 7 10" xfId="4024" xr:uid="{00000000-0005-0000-0000-0000D50F0000}"/>
    <cellStyle name="Normal 3 7 11" xfId="5318" xr:uid="{00000000-0005-0000-0000-0000D60F0000}"/>
    <cellStyle name="Normal 3 7 2" xfId="115" xr:uid="{00000000-0005-0000-0000-0000D70F0000}"/>
    <cellStyle name="Normal 3 7 2 2" xfId="323" xr:uid="{00000000-0005-0000-0000-0000D80F0000}"/>
    <cellStyle name="Normal 3 7 2 2 2" xfId="828" xr:uid="{00000000-0005-0000-0000-0000D90F0000}"/>
    <cellStyle name="Normal 3 7 2 2 2 2" xfId="2680" xr:uid="{00000000-0005-0000-0000-0000DA0F0000}"/>
    <cellStyle name="Normal 3 7 2 2 2 2 2" xfId="4028" xr:uid="{00000000-0005-0000-0000-0000DB0F0000}"/>
    <cellStyle name="Normal 3 7 2 2 2 2 3" xfId="5322" xr:uid="{00000000-0005-0000-0000-0000DC0F0000}"/>
    <cellStyle name="Normal 3 7 2 2 2 3" xfId="1706" xr:uid="{00000000-0005-0000-0000-0000DD0F0000}"/>
    <cellStyle name="Normal 3 7 2 2 2 4" xfId="4027" xr:uid="{00000000-0005-0000-0000-0000DE0F0000}"/>
    <cellStyle name="Normal 3 7 2 2 2 5" xfId="5321" xr:uid="{00000000-0005-0000-0000-0000DF0F0000}"/>
    <cellStyle name="Normal 3 7 2 2 3" xfId="2182" xr:uid="{00000000-0005-0000-0000-0000E00F0000}"/>
    <cellStyle name="Normal 3 7 2 2 3 2" xfId="4029" xr:uid="{00000000-0005-0000-0000-0000E10F0000}"/>
    <cellStyle name="Normal 3 7 2 2 3 3" xfId="5323" xr:uid="{00000000-0005-0000-0000-0000E20F0000}"/>
    <cellStyle name="Normal 3 7 2 2 4" xfId="1162" xr:uid="{00000000-0005-0000-0000-0000E30F0000}"/>
    <cellStyle name="Normal 3 7 2 2 5" xfId="3025" xr:uid="{00000000-0005-0000-0000-0000E40F0000}"/>
    <cellStyle name="Normal 3 7 2 2 6" xfId="4026" xr:uid="{00000000-0005-0000-0000-0000E50F0000}"/>
    <cellStyle name="Normal 3 7 2 2 7" xfId="5320" xr:uid="{00000000-0005-0000-0000-0000E60F0000}"/>
    <cellStyle name="Normal 3 7 2 3" xfId="494" xr:uid="{00000000-0005-0000-0000-0000E70F0000}"/>
    <cellStyle name="Normal 3 7 2 3 2" xfId="2352" xr:uid="{00000000-0005-0000-0000-0000E80F0000}"/>
    <cellStyle name="Normal 3 7 2 3 2 2" xfId="4031" xr:uid="{00000000-0005-0000-0000-0000E90F0000}"/>
    <cellStyle name="Normal 3 7 2 3 2 3" xfId="5325" xr:uid="{00000000-0005-0000-0000-0000EA0F0000}"/>
    <cellStyle name="Normal 3 7 2 3 3" xfId="1528" xr:uid="{00000000-0005-0000-0000-0000EB0F0000}"/>
    <cellStyle name="Normal 3 7 2 3 4" xfId="4030" xr:uid="{00000000-0005-0000-0000-0000EC0F0000}"/>
    <cellStyle name="Normal 3 7 2 3 5" xfId="5324" xr:uid="{00000000-0005-0000-0000-0000ED0F0000}"/>
    <cellStyle name="Normal 3 7 2 4" xfId="666" xr:uid="{00000000-0005-0000-0000-0000EE0F0000}"/>
    <cellStyle name="Normal 3 7 2 4 2" xfId="2521" xr:uid="{00000000-0005-0000-0000-0000EF0F0000}"/>
    <cellStyle name="Normal 3 7 2 4 3" xfId="4032" xr:uid="{00000000-0005-0000-0000-0000F00F0000}"/>
    <cellStyle name="Normal 3 7 2 4 4" xfId="5326" xr:uid="{00000000-0005-0000-0000-0000F10F0000}"/>
    <cellStyle name="Normal 3 7 2 5" xfId="2023" xr:uid="{00000000-0005-0000-0000-0000F20F0000}"/>
    <cellStyle name="Normal 3 7 2 6" xfId="998" xr:uid="{00000000-0005-0000-0000-0000F30F0000}"/>
    <cellStyle name="Normal 3 7 2 7" xfId="2868" xr:uid="{00000000-0005-0000-0000-0000F40F0000}"/>
    <cellStyle name="Normal 3 7 2 8" xfId="4025" xr:uid="{00000000-0005-0000-0000-0000F50F0000}"/>
    <cellStyle name="Normal 3 7 2 9" xfId="5319" xr:uid="{00000000-0005-0000-0000-0000F60F0000}"/>
    <cellStyle name="Normal 3 7 3" xfId="259" xr:uid="{00000000-0005-0000-0000-0000F70F0000}"/>
    <cellStyle name="Normal 3 7 3 2" xfId="764" xr:uid="{00000000-0005-0000-0000-0000F80F0000}"/>
    <cellStyle name="Normal 3 7 3 2 2" xfId="2616" xr:uid="{00000000-0005-0000-0000-0000F90F0000}"/>
    <cellStyle name="Normal 3 7 3 2 2 2" xfId="4035" xr:uid="{00000000-0005-0000-0000-0000FA0F0000}"/>
    <cellStyle name="Normal 3 7 3 2 2 3" xfId="5329" xr:uid="{00000000-0005-0000-0000-0000FB0F0000}"/>
    <cellStyle name="Normal 3 7 3 2 3" xfId="1642" xr:uid="{00000000-0005-0000-0000-0000FC0F0000}"/>
    <cellStyle name="Normal 3 7 3 2 4" xfId="4034" xr:uid="{00000000-0005-0000-0000-0000FD0F0000}"/>
    <cellStyle name="Normal 3 7 3 2 5" xfId="5328" xr:uid="{00000000-0005-0000-0000-0000FE0F0000}"/>
    <cellStyle name="Normal 3 7 3 3" xfId="2118" xr:uid="{00000000-0005-0000-0000-0000FF0F0000}"/>
    <cellStyle name="Normal 3 7 3 3 2" xfId="4036" xr:uid="{00000000-0005-0000-0000-000000100000}"/>
    <cellStyle name="Normal 3 7 3 3 3" xfId="5330" xr:uid="{00000000-0005-0000-0000-000001100000}"/>
    <cellStyle name="Normal 3 7 3 4" xfId="1098" xr:uid="{00000000-0005-0000-0000-000002100000}"/>
    <cellStyle name="Normal 3 7 3 5" xfId="2961" xr:uid="{00000000-0005-0000-0000-000003100000}"/>
    <cellStyle name="Normal 3 7 3 6" xfId="4033" xr:uid="{00000000-0005-0000-0000-000004100000}"/>
    <cellStyle name="Normal 3 7 3 7" xfId="5327" xr:uid="{00000000-0005-0000-0000-000005100000}"/>
    <cellStyle name="Normal 3 7 4" xfId="430" xr:uid="{00000000-0005-0000-0000-000006100000}"/>
    <cellStyle name="Normal 3 7 4 2" xfId="2288" xr:uid="{00000000-0005-0000-0000-000007100000}"/>
    <cellStyle name="Normal 3 7 4 2 2" xfId="4038" xr:uid="{00000000-0005-0000-0000-000008100000}"/>
    <cellStyle name="Normal 3 7 4 2 3" xfId="5332" xr:uid="{00000000-0005-0000-0000-000009100000}"/>
    <cellStyle name="Normal 3 7 4 3" xfId="1464" xr:uid="{00000000-0005-0000-0000-00000A100000}"/>
    <cellStyle name="Normal 3 7 4 4" xfId="4037" xr:uid="{00000000-0005-0000-0000-00000B100000}"/>
    <cellStyle name="Normal 3 7 4 5" xfId="5331" xr:uid="{00000000-0005-0000-0000-00000C100000}"/>
    <cellStyle name="Normal 3 7 5" xfId="602" xr:uid="{00000000-0005-0000-0000-00000D100000}"/>
    <cellStyle name="Normal 3 7 5 2" xfId="2457" xr:uid="{00000000-0005-0000-0000-00000E100000}"/>
    <cellStyle name="Normal 3 7 5 3" xfId="4039" xr:uid="{00000000-0005-0000-0000-00000F100000}"/>
    <cellStyle name="Normal 3 7 5 4" xfId="5333" xr:uid="{00000000-0005-0000-0000-000010100000}"/>
    <cellStyle name="Normal 3 7 6" xfId="1959" xr:uid="{00000000-0005-0000-0000-000011100000}"/>
    <cellStyle name="Normal 3 7 7" xfId="934" xr:uid="{00000000-0005-0000-0000-000012100000}"/>
    <cellStyle name="Normal 3 7 8" xfId="2804" xr:uid="{00000000-0005-0000-0000-000013100000}"/>
    <cellStyle name="Normal 3 7 9" xfId="3104" xr:uid="{00000000-0005-0000-0000-000014100000}"/>
    <cellStyle name="Normal 3 8" xfId="26" xr:uid="{00000000-0005-0000-0000-000015100000}"/>
    <cellStyle name="Normal 3 8 2" xfId="238" xr:uid="{00000000-0005-0000-0000-000016100000}"/>
    <cellStyle name="Normal 3 8 2 2" xfId="743" xr:uid="{00000000-0005-0000-0000-000017100000}"/>
    <cellStyle name="Normal 3 8 2 2 2" xfId="2595" xr:uid="{00000000-0005-0000-0000-000018100000}"/>
    <cellStyle name="Normal 3 8 2 2 2 2" xfId="4043" xr:uid="{00000000-0005-0000-0000-000019100000}"/>
    <cellStyle name="Normal 3 8 2 2 2 3" xfId="5337" xr:uid="{00000000-0005-0000-0000-00001A100000}"/>
    <cellStyle name="Normal 3 8 2 2 3" xfId="1621" xr:uid="{00000000-0005-0000-0000-00001B100000}"/>
    <cellStyle name="Normal 3 8 2 2 4" xfId="4042" xr:uid="{00000000-0005-0000-0000-00001C100000}"/>
    <cellStyle name="Normal 3 8 2 2 5" xfId="5336" xr:uid="{00000000-0005-0000-0000-00001D100000}"/>
    <cellStyle name="Normal 3 8 2 3" xfId="2097" xr:uid="{00000000-0005-0000-0000-00001E100000}"/>
    <cellStyle name="Normal 3 8 2 3 2" xfId="4044" xr:uid="{00000000-0005-0000-0000-00001F100000}"/>
    <cellStyle name="Normal 3 8 2 3 3" xfId="5338" xr:uid="{00000000-0005-0000-0000-000020100000}"/>
    <cellStyle name="Normal 3 8 2 4" xfId="1077" xr:uid="{00000000-0005-0000-0000-000021100000}"/>
    <cellStyle name="Normal 3 8 2 5" xfId="2940" xr:uid="{00000000-0005-0000-0000-000022100000}"/>
    <cellStyle name="Normal 3 8 2 6" xfId="4041" xr:uid="{00000000-0005-0000-0000-000023100000}"/>
    <cellStyle name="Normal 3 8 2 7" xfId="5335" xr:uid="{00000000-0005-0000-0000-000024100000}"/>
    <cellStyle name="Normal 3 8 3" xfId="409" xr:uid="{00000000-0005-0000-0000-000025100000}"/>
    <cellStyle name="Normal 3 8 3 2" xfId="2267" xr:uid="{00000000-0005-0000-0000-000026100000}"/>
    <cellStyle name="Normal 3 8 3 2 2" xfId="4046" xr:uid="{00000000-0005-0000-0000-000027100000}"/>
    <cellStyle name="Normal 3 8 3 2 3" xfId="5340" xr:uid="{00000000-0005-0000-0000-000028100000}"/>
    <cellStyle name="Normal 3 8 3 3" xfId="1443" xr:uid="{00000000-0005-0000-0000-000029100000}"/>
    <cellStyle name="Normal 3 8 3 4" xfId="4045" xr:uid="{00000000-0005-0000-0000-00002A100000}"/>
    <cellStyle name="Normal 3 8 3 5" xfId="5339" xr:uid="{00000000-0005-0000-0000-00002B100000}"/>
    <cellStyle name="Normal 3 8 4" xfId="581" xr:uid="{00000000-0005-0000-0000-00002C100000}"/>
    <cellStyle name="Normal 3 8 4 2" xfId="2436" xr:uid="{00000000-0005-0000-0000-00002D100000}"/>
    <cellStyle name="Normal 3 8 4 3" xfId="4047" xr:uid="{00000000-0005-0000-0000-00002E100000}"/>
    <cellStyle name="Normal 3 8 4 4" xfId="5341" xr:uid="{00000000-0005-0000-0000-00002F100000}"/>
    <cellStyle name="Normal 3 8 5" xfId="1938" xr:uid="{00000000-0005-0000-0000-000030100000}"/>
    <cellStyle name="Normal 3 8 6" xfId="913" xr:uid="{00000000-0005-0000-0000-000031100000}"/>
    <cellStyle name="Normal 3 8 7" xfId="2783" xr:uid="{00000000-0005-0000-0000-000032100000}"/>
    <cellStyle name="Normal 3 8 8" xfId="4040" xr:uid="{00000000-0005-0000-0000-000033100000}"/>
    <cellStyle name="Normal 3 8 9" xfId="5334" xr:uid="{00000000-0005-0000-0000-000034100000}"/>
    <cellStyle name="Normal 3 9" xfId="94" xr:uid="{00000000-0005-0000-0000-000035100000}"/>
    <cellStyle name="Normal 3 9 2" xfId="302" xr:uid="{00000000-0005-0000-0000-000036100000}"/>
    <cellStyle name="Normal 3 9 2 2" xfId="807" xr:uid="{00000000-0005-0000-0000-000037100000}"/>
    <cellStyle name="Normal 3 9 2 2 2" xfId="2659" xr:uid="{00000000-0005-0000-0000-000038100000}"/>
    <cellStyle name="Normal 3 9 2 2 2 2" xfId="4051" xr:uid="{00000000-0005-0000-0000-000039100000}"/>
    <cellStyle name="Normal 3 9 2 2 2 3" xfId="5345" xr:uid="{00000000-0005-0000-0000-00003A100000}"/>
    <cellStyle name="Normal 3 9 2 2 3" xfId="1685" xr:uid="{00000000-0005-0000-0000-00003B100000}"/>
    <cellStyle name="Normal 3 9 2 2 4" xfId="4050" xr:uid="{00000000-0005-0000-0000-00003C100000}"/>
    <cellStyle name="Normal 3 9 2 2 5" xfId="5344" xr:uid="{00000000-0005-0000-0000-00003D100000}"/>
    <cellStyle name="Normal 3 9 2 3" xfId="2161" xr:uid="{00000000-0005-0000-0000-00003E100000}"/>
    <cellStyle name="Normal 3 9 2 3 2" xfId="4052" xr:uid="{00000000-0005-0000-0000-00003F100000}"/>
    <cellStyle name="Normal 3 9 2 3 3" xfId="5346" xr:uid="{00000000-0005-0000-0000-000040100000}"/>
    <cellStyle name="Normal 3 9 2 4" xfId="1141" xr:uid="{00000000-0005-0000-0000-000041100000}"/>
    <cellStyle name="Normal 3 9 2 5" xfId="3004" xr:uid="{00000000-0005-0000-0000-000042100000}"/>
    <cellStyle name="Normal 3 9 2 6" xfId="4049" xr:uid="{00000000-0005-0000-0000-000043100000}"/>
    <cellStyle name="Normal 3 9 2 7" xfId="5343" xr:uid="{00000000-0005-0000-0000-000044100000}"/>
    <cellStyle name="Normal 3 9 3" xfId="473" xr:uid="{00000000-0005-0000-0000-000045100000}"/>
    <cellStyle name="Normal 3 9 3 2" xfId="2331" xr:uid="{00000000-0005-0000-0000-000046100000}"/>
    <cellStyle name="Normal 3 9 3 2 2" xfId="4054" xr:uid="{00000000-0005-0000-0000-000047100000}"/>
    <cellStyle name="Normal 3 9 3 2 3" xfId="5348" xr:uid="{00000000-0005-0000-0000-000048100000}"/>
    <cellStyle name="Normal 3 9 3 3" xfId="1507" xr:uid="{00000000-0005-0000-0000-000049100000}"/>
    <cellStyle name="Normal 3 9 3 4" xfId="4053" xr:uid="{00000000-0005-0000-0000-00004A100000}"/>
    <cellStyle name="Normal 3 9 3 5" xfId="5347" xr:uid="{00000000-0005-0000-0000-00004B100000}"/>
    <cellStyle name="Normal 3 9 4" xfId="645" xr:uid="{00000000-0005-0000-0000-00004C100000}"/>
    <cellStyle name="Normal 3 9 4 2" xfId="2500" xr:uid="{00000000-0005-0000-0000-00004D100000}"/>
    <cellStyle name="Normal 3 9 4 3" xfId="4055" xr:uid="{00000000-0005-0000-0000-00004E100000}"/>
    <cellStyle name="Normal 3 9 4 4" xfId="5349" xr:uid="{00000000-0005-0000-0000-00004F100000}"/>
    <cellStyle name="Normal 3 9 5" xfId="2002" xr:uid="{00000000-0005-0000-0000-000050100000}"/>
    <cellStyle name="Normal 3 9 6" xfId="977" xr:uid="{00000000-0005-0000-0000-000051100000}"/>
    <cellStyle name="Normal 3 9 7" xfId="2847" xr:uid="{00000000-0005-0000-0000-000052100000}"/>
    <cellStyle name="Normal 3 9 8" xfId="4048" xr:uid="{00000000-0005-0000-0000-000053100000}"/>
    <cellStyle name="Normal 3 9 9" xfId="5342" xr:uid="{00000000-0005-0000-0000-000054100000}"/>
    <cellStyle name="Normal 3_01 OUVERTURE JANVIER 2013." xfId="5919" xr:uid="{00000000-0005-0000-0000-000055100000}"/>
    <cellStyle name="Normal 30" xfId="4451" xr:uid="{00000000-0005-0000-0000-000056100000}"/>
    <cellStyle name="Normal 32_04 Verif Avril 11" xfId="5920" xr:uid="{00000000-0005-0000-0000-000057100000}"/>
    <cellStyle name="Normal 34_04 Verif Avril 11" xfId="5921" xr:uid="{00000000-0005-0000-0000-000058100000}"/>
    <cellStyle name="Normal 35" xfId="5922" xr:uid="{00000000-0005-0000-0000-000059100000}"/>
    <cellStyle name="Normal 4" xfId="16" xr:uid="{00000000-0005-0000-0000-00005A100000}"/>
    <cellStyle name="Normal 4 2" xfId="886" xr:uid="{00000000-0005-0000-0000-00005B100000}"/>
    <cellStyle name="Normal 4 2 2" xfId="5925" xr:uid="{00000000-0005-0000-0000-00005C100000}"/>
    <cellStyle name="Normal 4 2 3" xfId="5924" xr:uid="{00000000-0005-0000-0000-00005D100000}"/>
    <cellStyle name="Normal 4 3" xfId="4056" xr:uid="{00000000-0005-0000-0000-00005E100000}"/>
    <cellStyle name="Normal 4 4" xfId="5923" xr:uid="{00000000-0005-0000-0000-00005F100000}"/>
    <cellStyle name="Normal 41" xfId="5926" xr:uid="{00000000-0005-0000-0000-000060100000}"/>
    <cellStyle name="Normal 5" xfId="17" xr:uid="{00000000-0005-0000-0000-000061100000}"/>
    <cellStyle name="Normal 6" xfId="18" xr:uid="{00000000-0005-0000-0000-000062100000}"/>
    <cellStyle name="Normal 6 10" xfId="1931" xr:uid="{00000000-0005-0000-0000-000063100000}"/>
    <cellStyle name="Normal 6 11" xfId="906" xr:uid="{00000000-0005-0000-0000-000064100000}"/>
    <cellStyle name="Normal 6 12" xfId="2776" xr:uid="{00000000-0005-0000-0000-000065100000}"/>
    <cellStyle name="Normal 6 13" xfId="3085" xr:uid="{00000000-0005-0000-0000-000066100000}"/>
    <cellStyle name="Normal 6 14" xfId="4057" xr:uid="{00000000-0005-0000-0000-000067100000}"/>
    <cellStyle name="Normal 6 15" xfId="5350" xr:uid="{00000000-0005-0000-0000-000068100000}"/>
    <cellStyle name="Normal 6 16" xfId="5928" xr:uid="{00000000-0005-0000-0000-000069100000}"/>
    <cellStyle name="Normal 6 2" xfId="49" xr:uid="{00000000-0005-0000-0000-00006A100000}"/>
    <cellStyle name="Normal 6 2 10" xfId="4058" xr:uid="{00000000-0005-0000-0000-00006B100000}"/>
    <cellStyle name="Normal 6 2 11" xfId="5351" xr:uid="{00000000-0005-0000-0000-00006C100000}"/>
    <cellStyle name="Normal 6 2 2" xfId="116" xr:uid="{00000000-0005-0000-0000-00006D100000}"/>
    <cellStyle name="Normal 6 2 2 2" xfId="324" xr:uid="{00000000-0005-0000-0000-00006E100000}"/>
    <cellStyle name="Normal 6 2 2 2 2" xfId="829" xr:uid="{00000000-0005-0000-0000-00006F100000}"/>
    <cellStyle name="Normal 6 2 2 2 2 2" xfId="2681" xr:uid="{00000000-0005-0000-0000-000070100000}"/>
    <cellStyle name="Normal 6 2 2 2 2 2 2" xfId="4062" xr:uid="{00000000-0005-0000-0000-000071100000}"/>
    <cellStyle name="Normal 6 2 2 2 2 2 3" xfId="5355" xr:uid="{00000000-0005-0000-0000-000072100000}"/>
    <cellStyle name="Normal 6 2 2 2 2 3" xfId="1707" xr:uid="{00000000-0005-0000-0000-000073100000}"/>
    <cellStyle name="Normal 6 2 2 2 2 4" xfId="4061" xr:uid="{00000000-0005-0000-0000-000074100000}"/>
    <cellStyle name="Normal 6 2 2 2 2 5" xfId="5354" xr:uid="{00000000-0005-0000-0000-000075100000}"/>
    <cellStyle name="Normal 6 2 2 2 3" xfId="2183" xr:uid="{00000000-0005-0000-0000-000076100000}"/>
    <cellStyle name="Normal 6 2 2 2 3 2" xfId="4063" xr:uid="{00000000-0005-0000-0000-000077100000}"/>
    <cellStyle name="Normal 6 2 2 2 3 3" xfId="5356" xr:uid="{00000000-0005-0000-0000-000078100000}"/>
    <cellStyle name="Normal 6 2 2 2 4" xfId="1163" xr:uid="{00000000-0005-0000-0000-000079100000}"/>
    <cellStyle name="Normal 6 2 2 2 5" xfId="3026" xr:uid="{00000000-0005-0000-0000-00007A100000}"/>
    <cellStyle name="Normal 6 2 2 2 6" xfId="4060" xr:uid="{00000000-0005-0000-0000-00007B100000}"/>
    <cellStyle name="Normal 6 2 2 2 7" xfId="5353" xr:uid="{00000000-0005-0000-0000-00007C100000}"/>
    <cellStyle name="Normal 6 2 2 3" xfId="495" xr:uid="{00000000-0005-0000-0000-00007D100000}"/>
    <cellStyle name="Normal 6 2 2 3 2" xfId="2353" xr:uid="{00000000-0005-0000-0000-00007E100000}"/>
    <cellStyle name="Normal 6 2 2 3 2 2" xfId="4065" xr:uid="{00000000-0005-0000-0000-00007F100000}"/>
    <cellStyle name="Normal 6 2 2 3 2 3" xfId="5358" xr:uid="{00000000-0005-0000-0000-000080100000}"/>
    <cellStyle name="Normal 6 2 2 3 3" xfId="1529" xr:uid="{00000000-0005-0000-0000-000081100000}"/>
    <cellStyle name="Normal 6 2 2 3 4" xfId="4064" xr:uid="{00000000-0005-0000-0000-000082100000}"/>
    <cellStyle name="Normal 6 2 2 3 5" xfId="5357" xr:uid="{00000000-0005-0000-0000-000083100000}"/>
    <cellStyle name="Normal 6 2 2 4" xfId="667" xr:uid="{00000000-0005-0000-0000-000084100000}"/>
    <cellStyle name="Normal 6 2 2 4 2" xfId="2522" xr:uid="{00000000-0005-0000-0000-000085100000}"/>
    <cellStyle name="Normal 6 2 2 4 3" xfId="4066" xr:uid="{00000000-0005-0000-0000-000086100000}"/>
    <cellStyle name="Normal 6 2 2 4 4" xfId="5359" xr:uid="{00000000-0005-0000-0000-000087100000}"/>
    <cellStyle name="Normal 6 2 2 5" xfId="2024" xr:uid="{00000000-0005-0000-0000-000088100000}"/>
    <cellStyle name="Normal 6 2 2 6" xfId="999" xr:uid="{00000000-0005-0000-0000-000089100000}"/>
    <cellStyle name="Normal 6 2 2 7" xfId="2869" xr:uid="{00000000-0005-0000-0000-00008A100000}"/>
    <cellStyle name="Normal 6 2 2 8" xfId="4059" xr:uid="{00000000-0005-0000-0000-00008B100000}"/>
    <cellStyle name="Normal 6 2 2 9" xfId="5352" xr:uid="{00000000-0005-0000-0000-00008C100000}"/>
    <cellStyle name="Normal 6 2 3" xfId="260" xr:uid="{00000000-0005-0000-0000-00008D100000}"/>
    <cellStyle name="Normal 6 2 3 2" xfId="765" xr:uid="{00000000-0005-0000-0000-00008E100000}"/>
    <cellStyle name="Normal 6 2 3 2 2" xfId="2617" xr:uid="{00000000-0005-0000-0000-00008F100000}"/>
    <cellStyle name="Normal 6 2 3 2 2 2" xfId="4069" xr:uid="{00000000-0005-0000-0000-000090100000}"/>
    <cellStyle name="Normal 6 2 3 2 2 3" xfId="5362" xr:uid="{00000000-0005-0000-0000-000091100000}"/>
    <cellStyle name="Normal 6 2 3 2 3" xfId="1643" xr:uid="{00000000-0005-0000-0000-000092100000}"/>
    <cellStyle name="Normal 6 2 3 2 4" xfId="4068" xr:uid="{00000000-0005-0000-0000-000093100000}"/>
    <cellStyle name="Normal 6 2 3 2 5" xfId="5361" xr:uid="{00000000-0005-0000-0000-000094100000}"/>
    <cellStyle name="Normal 6 2 3 3" xfId="2119" xr:uid="{00000000-0005-0000-0000-000095100000}"/>
    <cellStyle name="Normal 6 2 3 3 2" xfId="4070" xr:uid="{00000000-0005-0000-0000-000096100000}"/>
    <cellStyle name="Normal 6 2 3 3 3" xfId="5363" xr:uid="{00000000-0005-0000-0000-000097100000}"/>
    <cellStyle name="Normal 6 2 3 4" xfId="1099" xr:uid="{00000000-0005-0000-0000-000098100000}"/>
    <cellStyle name="Normal 6 2 3 5" xfId="2962" xr:uid="{00000000-0005-0000-0000-000099100000}"/>
    <cellStyle name="Normal 6 2 3 6" xfId="4067" xr:uid="{00000000-0005-0000-0000-00009A100000}"/>
    <cellStyle name="Normal 6 2 3 7" xfId="5360" xr:uid="{00000000-0005-0000-0000-00009B100000}"/>
    <cellStyle name="Normal 6 2 4" xfId="431" xr:uid="{00000000-0005-0000-0000-00009C100000}"/>
    <cellStyle name="Normal 6 2 4 2" xfId="2289" xr:uid="{00000000-0005-0000-0000-00009D100000}"/>
    <cellStyle name="Normal 6 2 4 2 2" xfId="4072" xr:uid="{00000000-0005-0000-0000-00009E100000}"/>
    <cellStyle name="Normal 6 2 4 2 3" xfId="5365" xr:uid="{00000000-0005-0000-0000-00009F100000}"/>
    <cellStyle name="Normal 6 2 4 3" xfId="1465" xr:uid="{00000000-0005-0000-0000-0000A0100000}"/>
    <cellStyle name="Normal 6 2 4 4" xfId="4071" xr:uid="{00000000-0005-0000-0000-0000A1100000}"/>
    <cellStyle name="Normal 6 2 4 5" xfId="5364" xr:uid="{00000000-0005-0000-0000-0000A2100000}"/>
    <cellStyle name="Normal 6 2 5" xfId="603" xr:uid="{00000000-0005-0000-0000-0000A3100000}"/>
    <cellStyle name="Normal 6 2 5 2" xfId="2458" xr:uid="{00000000-0005-0000-0000-0000A4100000}"/>
    <cellStyle name="Normal 6 2 5 3" xfId="4073" xr:uid="{00000000-0005-0000-0000-0000A5100000}"/>
    <cellStyle name="Normal 6 2 5 4" xfId="5366" xr:uid="{00000000-0005-0000-0000-0000A6100000}"/>
    <cellStyle name="Normal 6 2 6" xfId="1960" xr:uid="{00000000-0005-0000-0000-0000A7100000}"/>
    <cellStyle name="Normal 6 2 7" xfId="935" xr:uid="{00000000-0005-0000-0000-0000A8100000}"/>
    <cellStyle name="Normal 6 2 8" xfId="2805" xr:uid="{00000000-0005-0000-0000-0000A9100000}"/>
    <cellStyle name="Normal 6 2 9" xfId="3105" xr:uid="{00000000-0005-0000-0000-0000AA100000}"/>
    <cellStyle name="Normal 6 3" xfId="66" xr:uid="{00000000-0005-0000-0000-0000AB100000}"/>
    <cellStyle name="Normal 6 3 10" xfId="4074" xr:uid="{00000000-0005-0000-0000-0000AC100000}"/>
    <cellStyle name="Normal 6 3 11" xfId="5367" xr:uid="{00000000-0005-0000-0000-0000AD100000}"/>
    <cellStyle name="Normal 6 3 2" xfId="132" xr:uid="{00000000-0005-0000-0000-0000AE100000}"/>
    <cellStyle name="Normal 6 3 2 2" xfId="340" xr:uid="{00000000-0005-0000-0000-0000AF100000}"/>
    <cellStyle name="Normal 6 3 2 2 2" xfId="845" xr:uid="{00000000-0005-0000-0000-0000B0100000}"/>
    <cellStyle name="Normal 6 3 2 2 2 2" xfId="2697" xr:uid="{00000000-0005-0000-0000-0000B1100000}"/>
    <cellStyle name="Normal 6 3 2 2 2 2 2" xfId="4078" xr:uid="{00000000-0005-0000-0000-0000B2100000}"/>
    <cellStyle name="Normal 6 3 2 2 2 2 3" xfId="5371" xr:uid="{00000000-0005-0000-0000-0000B3100000}"/>
    <cellStyle name="Normal 6 3 2 2 2 3" xfId="1723" xr:uid="{00000000-0005-0000-0000-0000B4100000}"/>
    <cellStyle name="Normal 6 3 2 2 2 4" xfId="4077" xr:uid="{00000000-0005-0000-0000-0000B5100000}"/>
    <cellStyle name="Normal 6 3 2 2 2 5" xfId="5370" xr:uid="{00000000-0005-0000-0000-0000B6100000}"/>
    <cellStyle name="Normal 6 3 2 2 3" xfId="2199" xr:uid="{00000000-0005-0000-0000-0000B7100000}"/>
    <cellStyle name="Normal 6 3 2 2 3 2" xfId="4079" xr:uid="{00000000-0005-0000-0000-0000B8100000}"/>
    <cellStyle name="Normal 6 3 2 2 3 3" xfId="5372" xr:uid="{00000000-0005-0000-0000-0000B9100000}"/>
    <cellStyle name="Normal 6 3 2 2 4" xfId="1179" xr:uid="{00000000-0005-0000-0000-0000BA100000}"/>
    <cellStyle name="Normal 6 3 2 2 5" xfId="3042" xr:uid="{00000000-0005-0000-0000-0000BB100000}"/>
    <cellStyle name="Normal 6 3 2 2 6" xfId="4076" xr:uid="{00000000-0005-0000-0000-0000BC100000}"/>
    <cellStyle name="Normal 6 3 2 2 7" xfId="5369" xr:uid="{00000000-0005-0000-0000-0000BD100000}"/>
    <cellStyle name="Normal 6 3 2 3" xfId="511" xr:uid="{00000000-0005-0000-0000-0000BE100000}"/>
    <cellStyle name="Normal 6 3 2 3 2" xfId="2369" xr:uid="{00000000-0005-0000-0000-0000BF100000}"/>
    <cellStyle name="Normal 6 3 2 3 2 2" xfId="4081" xr:uid="{00000000-0005-0000-0000-0000C0100000}"/>
    <cellStyle name="Normal 6 3 2 3 2 3" xfId="5374" xr:uid="{00000000-0005-0000-0000-0000C1100000}"/>
    <cellStyle name="Normal 6 3 2 3 3" xfId="1545" xr:uid="{00000000-0005-0000-0000-0000C2100000}"/>
    <cellStyle name="Normal 6 3 2 3 4" xfId="4080" xr:uid="{00000000-0005-0000-0000-0000C3100000}"/>
    <cellStyle name="Normal 6 3 2 3 5" xfId="5373" xr:uid="{00000000-0005-0000-0000-0000C4100000}"/>
    <cellStyle name="Normal 6 3 2 4" xfId="683" xr:uid="{00000000-0005-0000-0000-0000C5100000}"/>
    <cellStyle name="Normal 6 3 2 4 2" xfId="2538" xr:uid="{00000000-0005-0000-0000-0000C6100000}"/>
    <cellStyle name="Normal 6 3 2 4 3" xfId="4082" xr:uid="{00000000-0005-0000-0000-0000C7100000}"/>
    <cellStyle name="Normal 6 3 2 4 4" xfId="5375" xr:uid="{00000000-0005-0000-0000-0000C8100000}"/>
    <cellStyle name="Normal 6 3 2 5" xfId="2040" xr:uid="{00000000-0005-0000-0000-0000C9100000}"/>
    <cellStyle name="Normal 6 3 2 6" xfId="1015" xr:uid="{00000000-0005-0000-0000-0000CA100000}"/>
    <cellStyle name="Normal 6 3 2 7" xfId="2885" xr:uid="{00000000-0005-0000-0000-0000CB100000}"/>
    <cellStyle name="Normal 6 3 2 8" xfId="4075" xr:uid="{00000000-0005-0000-0000-0000CC100000}"/>
    <cellStyle name="Normal 6 3 2 9" xfId="5368" xr:uid="{00000000-0005-0000-0000-0000CD100000}"/>
    <cellStyle name="Normal 6 3 3" xfId="276" xr:uid="{00000000-0005-0000-0000-0000CE100000}"/>
    <cellStyle name="Normal 6 3 3 2" xfId="781" xr:uid="{00000000-0005-0000-0000-0000CF100000}"/>
    <cellStyle name="Normal 6 3 3 2 2" xfId="2633" xr:uid="{00000000-0005-0000-0000-0000D0100000}"/>
    <cellStyle name="Normal 6 3 3 2 2 2" xfId="4085" xr:uid="{00000000-0005-0000-0000-0000D1100000}"/>
    <cellStyle name="Normal 6 3 3 2 2 3" xfId="5378" xr:uid="{00000000-0005-0000-0000-0000D2100000}"/>
    <cellStyle name="Normal 6 3 3 2 3" xfId="1659" xr:uid="{00000000-0005-0000-0000-0000D3100000}"/>
    <cellStyle name="Normal 6 3 3 2 4" xfId="4084" xr:uid="{00000000-0005-0000-0000-0000D4100000}"/>
    <cellStyle name="Normal 6 3 3 2 5" xfId="5377" xr:uid="{00000000-0005-0000-0000-0000D5100000}"/>
    <cellStyle name="Normal 6 3 3 3" xfId="2135" xr:uid="{00000000-0005-0000-0000-0000D6100000}"/>
    <cellStyle name="Normal 6 3 3 3 2" xfId="4086" xr:uid="{00000000-0005-0000-0000-0000D7100000}"/>
    <cellStyle name="Normal 6 3 3 3 3" xfId="5379" xr:uid="{00000000-0005-0000-0000-0000D8100000}"/>
    <cellStyle name="Normal 6 3 3 4" xfId="1115" xr:uid="{00000000-0005-0000-0000-0000D9100000}"/>
    <cellStyle name="Normal 6 3 3 5" xfId="2978" xr:uid="{00000000-0005-0000-0000-0000DA100000}"/>
    <cellStyle name="Normal 6 3 3 6" xfId="4083" xr:uid="{00000000-0005-0000-0000-0000DB100000}"/>
    <cellStyle name="Normal 6 3 3 7" xfId="5376" xr:uid="{00000000-0005-0000-0000-0000DC100000}"/>
    <cellStyle name="Normal 6 3 4" xfId="447" xr:uid="{00000000-0005-0000-0000-0000DD100000}"/>
    <cellStyle name="Normal 6 3 4 2" xfId="2305" xr:uid="{00000000-0005-0000-0000-0000DE100000}"/>
    <cellStyle name="Normal 6 3 4 2 2" xfId="4088" xr:uid="{00000000-0005-0000-0000-0000DF100000}"/>
    <cellStyle name="Normal 6 3 4 2 3" xfId="5381" xr:uid="{00000000-0005-0000-0000-0000E0100000}"/>
    <cellStyle name="Normal 6 3 4 3" xfId="1481" xr:uid="{00000000-0005-0000-0000-0000E1100000}"/>
    <cellStyle name="Normal 6 3 4 4" xfId="4087" xr:uid="{00000000-0005-0000-0000-0000E2100000}"/>
    <cellStyle name="Normal 6 3 4 5" xfId="5380" xr:uid="{00000000-0005-0000-0000-0000E3100000}"/>
    <cellStyle name="Normal 6 3 5" xfId="619" xr:uid="{00000000-0005-0000-0000-0000E4100000}"/>
    <cellStyle name="Normal 6 3 5 2" xfId="2474" xr:uid="{00000000-0005-0000-0000-0000E5100000}"/>
    <cellStyle name="Normal 6 3 5 3" xfId="4089" xr:uid="{00000000-0005-0000-0000-0000E6100000}"/>
    <cellStyle name="Normal 6 3 5 4" xfId="5382" xr:uid="{00000000-0005-0000-0000-0000E7100000}"/>
    <cellStyle name="Normal 6 3 6" xfId="1976" xr:uid="{00000000-0005-0000-0000-0000E8100000}"/>
    <cellStyle name="Normal 6 3 7" xfId="951" xr:uid="{00000000-0005-0000-0000-0000E9100000}"/>
    <cellStyle name="Normal 6 3 8" xfId="2821" xr:uid="{00000000-0005-0000-0000-0000EA100000}"/>
    <cellStyle name="Normal 6 3 9" xfId="3121" xr:uid="{00000000-0005-0000-0000-0000EB100000}"/>
    <cellStyle name="Normal 6 4" xfId="80" xr:uid="{00000000-0005-0000-0000-0000EC100000}"/>
    <cellStyle name="Normal 6 4 10" xfId="4090" xr:uid="{00000000-0005-0000-0000-0000ED100000}"/>
    <cellStyle name="Normal 6 4 11" xfId="5383" xr:uid="{00000000-0005-0000-0000-0000EE100000}"/>
    <cellStyle name="Normal 6 4 2" xfId="145" xr:uid="{00000000-0005-0000-0000-0000EF100000}"/>
    <cellStyle name="Normal 6 4 2 2" xfId="353" xr:uid="{00000000-0005-0000-0000-0000F0100000}"/>
    <cellStyle name="Normal 6 4 2 2 2" xfId="858" xr:uid="{00000000-0005-0000-0000-0000F1100000}"/>
    <cellStyle name="Normal 6 4 2 2 2 2" xfId="2710" xr:uid="{00000000-0005-0000-0000-0000F2100000}"/>
    <cellStyle name="Normal 6 4 2 2 2 2 2" xfId="4094" xr:uid="{00000000-0005-0000-0000-0000F3100000}"/>
    <cellStyle name="Normal 6 4 2 2 2 2 3" xfId="5387" xr:uid="{00000000-0005-0000-0000-0000F4100000}"/>
    <cellStyle name="Normal 6 4 2 2 2 3" xfId="1736" xr:uid="{00000000-0005-0000-0000-0000F5100000}"/>
    <cellStyle name="Normal 6 4 2 2 2 4" xfId="4093" xr:uid="{00000000-0005-0000-0000-0000F6100000}"/>
    <cellStyle name="Normal 6 4 2 2 2 5" xfId="5386" xr:uid="{00000000-0005-0000-0000-0000F7100000}"/>
    <cellStyle name="Normal 6 4 2 2 3" xfId="2212" xr:uid="{00000000-0005-0000-0000-0000F8100000}"/>
    <cellStyle name="Normal 6 4 2 2 3 2" xfId="4095" xr:uid="{00000000-0005-0000-0000-0000F9100000}"/>
    <cellStyle name="Normal 6 4 2 2 3 3" xfId="5388" xr:uid="{00000000-0005-0000-0000-0000FA100000}"/>
    <cellStyle name="Normal 6 4 2 2 4" xfId="1192" xr:uid="{00000000-0005-0000-0000-0000FB100000}"/>
    <cellStyle name="Normal 6 4 2 2 5" xfId="3055" xr:uid="{00000000-0005-0000-0000-0000FC100000}"/>
    <cellStyle name="Normal 6 4 2 2 6" xfId="4092" xr:uid="{00000000-0005-0000-0000-0000FD100000}"/>
    <cellStyle name="Normal 6 4 2 2 7" xfId="5385" xr:uid="{00000000-0005-0000-0000-0000FE100000}"/>
    <cellStyle name="Normal 6 4 2 3" xfId="524" xr:uid="{00000000-0005-0000-0000-0000FF100000}"/>
    <cellStyle name="Normal 6 4 2 3 2" xfId="2382" xr:uid="{00000000-0005-0000-0000-000000110000}"/>
    <cellStyle name="Normal 6 4 2 3 2 2" xfId="4097" xr:uid="{00000000-0005-0000-0000-000001110000}"/>
    <cellStyle name="Normal 6 4 2 3 2 3" xfId="5390" xr:uid="{00000000-0005-0000-0000-000002110000}"/>
    <cellStyle name="Normal 6 4 2 3 3" xfId="1558" xr:uid="{00000000-0005-0000-0000-000003110000}"/>
    <cellStyle name="Normal 6 4 2 3 4" xfId="4096" xr:uid="{00000000-0005-0000-0000-000004110000}"/>
    <cellStyle name="Normal 6 4 2 3 5" xfId="5389" xr:uid="{00000000-0005-0000-0000-000005110000}"/>
    <cellStyle name="Normal 6 4 2 4" xfId="696" xr:uid="{00000000-0005-0000-0000-000006110000}"/>
    <cellStyle name="Normal 6 4 2 4 2" xfId="2551" xr:uid="{00000000-0005-0000-0000-000007110000}"/>
    <cellStyle name="Normal 6 4 2 4 3" xfId="4098" xr:uid="{00000000-0005-0000-0000-000008110000}"/>
    <cellStyle name="Normal 6 4 2 4 4" xfId="5391" xr:uid="{00000000-0005-0000-0000-000009110000}"/>
    <cellStyle name="Normal 6 4 2 5" xfId="2053" xr:uid="{00000000-0005-0000-0000-00000A110000}"/>
    <cellStyle name="Normal 6 4 2 6" xfId="1028" xr:uid="{00000000-0005-0000-0000-00000B110000}"/>
    <cellStyle name="Normal 6 4 2 7" xfId="2898" xr:uid="{00000000-0005-0000-0000-00000C110000}"/>
    <cellStyle name="Normal 6 4 2 8" xfId="4091" xr:uid="{00000000-0005-0000-0000-00000D110000}"/>
    <cellStyle name="Normal 6 4 2 9" xfId="5384" xr:uid="{00000000-0005-0000-0000-00000E110000}"/>
    <cellStyle name="Normal 6 4 3" xfId="289" xr:uid="{00000000-0005-0000-0000-00000F110000}"/>
    <cellStyle name="Normal 6 4 3 2" xfId="794" xr:uid="{00000000-0005-0000-0000-000010110000}"/>
    <cellStyle name="Normal 6 4 3 2 2" xfId="2646" xr:uid="{00000000-0005-0000-0000-000011110000}"/>
    <cellStyle name="Normal 6 4 3 2 2 2" xfId="4101" xr:uid="{00000000-0005-0000-0000-000012110000}"/>
    <cellStyle name="Normal 6 4 3 2 2 3" xfId="5394" xr:uid="{00000000-0005-0000-0000-000013110000}"/>
    <cellStyle name="Normal 6 4 3 2 3" xfId="1672" xr:uid="{00000000-0005-0000-0000-000014110000}"/>
    <cellStyle name="Normal 6 4 3 2 4" xfId="4100" xr:uid="{00000000-0005-0000-0000-000015110000}"/>
    <cellStyle name="Normal 6 4 3 2 5" xfId="5393" xr:uid="{00000000-0005-0000-0000-000016110000}"/>
    <cellStyle name="Normal 6 4 3 3" xfId="2148" xr:uid="{00000000-0005-0000-0000-000017110000}"/>
    <cellStyle name="Normal 6 4 3 3 2" xfId="4102" xr:uid="{00000000-0005-0000-0000-000018110000}"/>
    <cellStyle name="Normal 6 4 3 3 3" xfId="5395" xr:uid="{00000000-0005-0000-0000-000019110000}"/>
    <cellStyle name="Normal 6 4 3 4" xfId="1128" xr:uid="{00000000-0005-0000-0000-00001A110000}"/>
    <cellStyle name="Normal 6 4 3 5" xfId="2991" xr:uid="{00000000-0005-0000-0000-00001B110000}"/>
    <cellStyle name="Normal 6 4 3 6" xfId="4099" xr:uid="{00000000-0005-0000-0000-00001C110000}"/>
    <cellStyle name="Normal 6 4 3 7" xfId="5392" xr:uid="{00000000-0005-0000-0000-00001D110000}"/>
    <cellStyle name="Normal 6 4 4" xfId="460" xr:uid="{00000000-0005-0000-0000-00001E110000}"/>
    <cellStyle name="Normal 6 4 4 2" xfId="2318" xr:uid="{00000000-0005-0000-0000-00001F110000}"/>
    <cellStyle name="Normal 6 4 4 2 2" xfId="4104" xr:uid="{00000000-0005-0000-0000-000020110000}"/>
    <cellStyle name="Normal 6 4 4 2 3" xfId="5397" xr:uid="{00000000-0005-0000-0000-000021110000}"/>
    <cellStyle name="Normal 6 4 4 3" xfId="1494" xr:uid="{00000000-0005-0000-0000-000022110000}"/>
    <cellStyle name="Normal 6 4 4 4" xfId="4103" xr:uid="{00000000-0005-0000-0000-000023110000}"/>
    <cellStyle name="Normal 6 4 4 5" xfId="5396" xr:uid="{00000000-0005-0000-0000-000024110000}"/>
    <cellStyle name="Normal 6 4 5" xfId="632" xr:uid="{00000000-0005-0000-0000-000025110000}"/>
    <cellStyle name="Normal 6 4 5 2" xfId="2487" xr:uid="{00000000-0005-0000-0000-000026110000}"/>
    <cellStyle name="Normal 6 4 5 3" xfId="4105" xr:uid="{00000000-0005-0000-0000-000027110000}"/>
    <cellStyle name="Normal 6 4 5 4" xfId="5398" xr:uid="{00000000-0005-0000-0000-000028110000}"/>
    <cellStyle name="Normal 6 4 6" xfId="1989" xr:uid="{00000000-0005-0000-0000-000029110000}"/>
    <cellStyle name="Normal 6 4 7" xfId="964" xr:uid="{00000000-0005-0000-0000-00002A110000}"/>
    <cellStyle name="Normal 6 4 8" xfId="2834" xr:uid="{00000000-0005-0000-0000-00002B110000}"/>
    <cellStyle name="Normal 6 4 9" xfId="3134" xr:uid="{00000000-0005-0000-0000-00002C110000}"/>
    <cellStyle name="Normal 6 5" xfId="29" xr:uid="{00000000-0005-0000-0000-00002D110000}"/>
    <cellStyle name="Normal 6 5 2" xfId="240" xr:uid="{00000000-0005-0000-0000-00002E110000}"/>
    <cellStyle name="Normal 6 5 2 2" xfId="745" xr:uid="{00000000-0005-0000-0000-00002F110000}"/>
    <cellStyle name="Normal 6 5 2 2 2" xfId="2597" xr:uid="{00000000-0005-0000-0000-000030110000}"/>
    <cellStyle name="Normal 6 5 2 2 2 2" xfId="4109" xr:uid="{00000000-0005-0000-0000-000031110000}"/>
    <cellStyle name="Normal 6 5 2 2 2 3" xfId="5402" xr:uid="{00000000-0005-0000-0000-000032110000}"/>
    <cellStyle name="Normal 6 5 2 2 3" xfId="1623" xr:uid="{00000000-0005-0000-0000-000033110000}"/>
    <cellStyle name="Normal 6 5 2 2 4" xfId="4108" xr:uid="{00000000-0005-0000-0000-000034110000}"/>
    <cellStyle name="Normal 6 5 2 2 5" xfId="5401" xr:uid="{00000000-0005-0000-0000-000035110000}"/>
    <cellStyle name="Normal 6 5 2 3" xfId="2099" xr:uid="{00000000-0005-0000-0000-000036110000}"/>
    <cellStyle name="Normal 6 5 2 3 2" xfId="4110" xr:uid="{00000000-0005-0000-0000-000037110000}"/>
    <cellStyle name="Normal 6 5 2 3 3" xfId="5403" xr:uid="{00000000-0005-0000-0000-000038110000}"/>
    <cellStyle name="Normal 6 5 2 4" xfId="1079" xr:uid="{00000000-0005-0000-0000-000039110000}"/>
    <cellStyle name="Normal 6 5 2 5" xfId="2942" xr:uid="{00000000-0005-0000-0000-00003A110000}"/>
    <cellStyle name="Normal 6 5 2 6" xfId="4107" xr:uid="{00000000-0005-0000-0000-00003B110000}"/>
    <cellStyle name="Normal 6 5 2 7" xfId="5400" xr:uid="{00000000-0005-0000-0000-00003C110000}"/>
    <cellStyle name="Normal 6 5 3" xfId="411" xr:uid="{00000000-0005-0000-0000-00003D110000}"/>
    <cellStyle name="Normal 6 5 3 2" xfId="2269" xr:uid="{00000000-0005-0000-0000-00003E110000}"/>
    <cellStyle name="Normal 6 5 3 2 2" xfId="4112" xr:uid="{00000000-0005-0000-0000-00003F110000}"/>
    <cellStyle name="Normal 6 5 3 2 3" xfId="5405" xr:uid="{00000000-0005-0000-0000-000040110000}"/>
    <cellStyle name="Normal 6 5 3 3" xfId="1445" xr:uid="{00000000-0005-0000-0000-000041110000}"/>
    <cellStyle name="Normal 6 5 3 4" xfId="4111" xr:uid="{00000000-0005-0000-0000-000042110000}"/>
    <cellStyle name="Normal 6 5 3 5" xfId="5404" xr:uid="{00000000-0005-0000-0000-000043110000}"/>
    <cellStyle name="Normal 6 5 4" xfId="583" xr:uid="{00000000-0005-0000-0000-000044110000}"/>
    <cellStyle name="Normal 6 5 4 2" xfId="2438" xr:uid="{00000000-0005-0000-0000-000045110000}"/>
    <cellStyle name="Normal 6 5 4 3" xfId="4113" xr:uid="{00000000-0005-0000-0000-000046110000}"/>
    <cellStyle name="Normal 6 5 4 4" xfId="5406" xr:uid="{00000000-0005-0000-0000-000047110000}"/>
    <cellStyle name="Normal 6 5 5" xfId="1940" xr:uid="{00000000-0005-0000-0000-000048110000}"/>
    <cellStyle name="Normal 6 5 6" xfId="915" xr:uid="{00000000-0005-0000-0000-000049110000}"/>
    <cellStyle name="Normal 6 5 7" xfId="2785" xr:uid="{00000000-0005-0000-0000-00004A110000}"/>
    <cellStyle name="Normal 6 5 8" xfId="4106" xr:uid="{00000000-0005-0000-0000-00004B110000}"/>
    <cellStyle name="Normal 6 5 9" xfId="5399" xr:uid="{00000000-0005-0000-0000-00004C110000}"/>
    <cellStyle name="Normal 6 6" xfId="96" xr:uid="{00000000-0005-0000-0000-00004D110000}"/>
    <cellStyle name="Normal 6 6 2" xfId="304" xr:uid="{00000000-0005-0000-0000-00004E110000}"/>
    <cellStyle name="Normal 6 6 2 2" xfId="809" xr:uid="{00000000-0005-0000-0000-00004F110000}"/>
    <cellStyle name="Normal 6 6 2 2 2" xfId="2661" xr:uid="{00000000-0005-0000-0000-000050110000}"/>
    <cellStyle name="Normal 6 6 2 2 2 2" xfId="4117" xr:uid="{00000000-0005-0000-0000-000051110000}"/>
    <cellStyle name="Normal 6 6 2 2 2 3" xfId="5410" xr:uid="{00000000-0005-0000-0000-000052110000}"/>
    <cellStyle name="Normal 6 6 2 2 3" xfId="1687" xr:uid="{00000000-0005-0000-0000-000053110000}"/>
    <cellStyle name="Normal 6 6 2 2 4" xfId="4116" xr:uid="{00000000-0005-0000-0000-000054110000}"/>
    <cellStyle name="Normal 6 6 2 2 5" xfId="5409" xr:uid="{00000000-0005-0000-0000-000055110000}"/>
    <cellStyle name="Normal 6 6 2 3" xfId="2163" xr:uid="{00000000-0005-0000-0000-000056110000}"/>
    <cellStyle name="Normal 6 6 2 3 2" xfId="4118" xr:uid="{00000000-0005-0000-0000-000057110000}"/>
    <cellStyle name="Normal 6 6 2 3 3" xfId="5411" xr:uid="{00000000-0005-0000-0000-000058110000}"/>
    <cellStyle name="Normal 6 6 2 4" xfId="1143" xr:uid="{00000000-0005-0000-0000-000059110000}"/>
    <cellStyle name="Normal 6 6 2 5" xfId="3006" xr:uid="{00000000-0005-0000-0000-00005A110000}"/>
    <cellStyle name="Normal 6 6 2 6" xfId="4115" xr:uid="{00000000-0005-0000-0000-00005B110000}"/>
    <cellStyle name="Normal 6 6 2 7" xfId="5408" xr:uid="{00000000-0005-0000-0000-00005C110000}"/>
    <cellStyle name="Normal 6 6 3" xfId="475" xr:uid="{00000000-0005-0000-0000-00005D110000}"/>
    <cellStyle name="Normal 6 6 3 2" xfId="2333" xr:uid="{00000000-0005-0000-0000-00005E110000}"/>
    <cellStyle name="Normal 6 6 3 2 2" xfId="4120" xr:uid="{00000000-0005-0000-0000-00005F110000}"/>
    <cellStyle name="Normal 6 6 3 2 3" xfId="5413" xr:uid="{00000000-0005-0000-0000-000060110000}"/>
    <cellStyle name="Normal 6 6 3 3" xfId="1509" xr:uid="{00000000-0005-0000-0000-000061110000}"/>
    <cellStyle name="Normal 6 6 3 4" xfId="4119" xr:uid="{00000000-0005-0000-0000-000062110000}"/>
    <cellStyle name="Normal 6 6 3 5" xfId="5412" xr:uid="{00000000-0005-0000-0000-000063110000}"/>
    <cellStyle name="Normal 6 6 4" xfId="647" xr:uid="{00000000-0005-0000-0000-000064110000}"/>
    <cellStyle name="Normal 6 6 4 2" xfId="2502" xr:uid="{00000000-0005-0000-0000-000065110000}"/>
    <cellStyle name="Normal 6 6 4 3" xfId="4121" xr:uid="{00000000-0005-0000-0000-000066110000}"/>
    <cellStyle name="Normal 6 6 4 4" xfId="5414" xr:uid="{00000000-0005-0000-0000-000067110000}"/>
    <cellStyle name="Normal 6 6 5" xfId="2004" xr:uid="{00000000-0005-0000-0000-000068110000}"/>
    <cellStyle name="Normal 6 6 6" xfId="979" xr:uid="{00000000-0005-0000-0000-000069110000}"/>
    <cellStyle name="Normal 6 6 7" xfId="2849" xr:uid="{00000000-0005-0000-0000-00006A110000}"/>
    <cellStyle name="Normal 6 6 8" xfId="4114" xr:uid="{00000000-0005-0000-0000-00006B110000}"/>
    <cellStyle name="Normal 6 6 9" xfId="5407" xr:uid="{00000000-0005-0000-0000-00006C110000}"/>
    <cellStyle name="Normal 6 7" xfId="231" xr:uid="{00000000-0005-0000-0000-00006D110000}"/>
    <cellStyle name="Normal 6 7 2" xfId="735" xr:uid="{00000000-0005-0000-0000-00006E110000}"/>
    <cellStyle name="Normal 6 7 2 2" xfId="2588" xr:uid="{00000000-0005-0000-0000-00006F110000}"/>
    <cellStyle name="Normal 6 7 2 2 2" xfId="4124" xr:uid="{00000000-0005-0000-0000-000070110000}"/>
    <cellStyle name="Normal 6 7 2 2 3" xfId="5417" xr:uid="{00000000-0005-0000-0000-000071110000}"/>
    <cellStyle name="Normal 6 7 2 3" xfId="1614" xr:uid="{00000000-0005-0000-0000-000072110000}"/>
    <cellStyle name="Normal 6 7 2 4" xfId="4123" xr:uid="{00000000-0005-0000-0000-000073110000}"/>
    <cellStyle name="Normal 6 7 2 5" xfId="5416" xr:uid="{00000000-0005-0000-0000-000074110000}"/>
    <cellStyle name="Normal 6 7 3" xfId="2090" xr:uid="{00000000-0005-0000-0000-000075110000}"/>
    <cellStyle name="Normal 6 7 3 2" xfId="4125" xr:uid="{00000000-0005-0000-0000-000076110000}"/>
    <cellStyle name="Normal 6 7 3 3" xfId="5418" xr:uid="{00000000-0005-0000-0000-000077110000}"/>
    <cellStyle name="Normal 6 7 4" xfId="1070" xr:uid="{00000000-0005-0000-0000-000078110000}"/>
    <cellStyle name="Normal 6 7 5" xfId="2933" xr:uid="{00000000-0005-0000-0000-000079110000}"/>
    <cellStyle name="Normal 6 7 6" xfId="4122" xr:uid="{00000000-0005-0000-0000-00007A110000}"/>
    <cellStyle name="Normal 6 7 7" xfId="5415" xr:uid="{00000000-0005-0000-0000-00007B110000}"/>
    <cellStyle name="Normal 6 8" xfId="402" xr:uid="{00000000-0005-0000-0000-00007C110000}"/>
    <cellStyle name="Normal 6 8 2" xfId="2260" xr:uid="{00000000-0005-0000-0000-00007D110000}"/>
    <cellStyle name="Normal 6 8 2 2" xfId="4127" xr:uid="{00000000-0005-0000-0000-00007E110000}"/>
    <cellStyle name="Normal 6 8 2 3" xfId="5420" xr:uid="{00000000-0005-0000-0000-00007F110000}"/>
    <cellStyle name="Normal 6 8 3" xfId="1436" xr:uid="{00000000-0005-0000-0000-000080110000}"/>
    <cellStyle name="Normal 6 8 4" xfId="4126" xr:uid="{00000000-0005-0000-0000-000081110000}"/>
    <cellStyle name="Normal 6 8 5" xfId="5419" xr:uid="{00000000-0005-0000-0000-000082110000}"/>
    <cellStyle name="Normal 6 9" xfId="572" xr:uid="{00000000-0005-0000-0000-000083110000}"/>
    <cellStyle name="Normal 6 9 2" xfId="2428" xr:uid="{00000000-0005-0000-0000-000084110000}"/>
    <cellStyle name="Normal 6 9 3" xfId="4128" xr:uid="{00000000-0005-0000-0000-000085110000}"/>
    <cellStyle name="Normal 6 9 4" xfId="5421" xr:uid="{00000000-0005-0000-0000-000086110000}"/>
    <cellStyle name="Normal 7" xfId="19" xr:uid="{00000000-0005-0000-0000-000087110000}"/>
    <cellStyle name="Normal 7 10" xfId="1932" xr:uid="{00000000-0005-0000-0000-000088110000}"/>
    <cellStyle name="Normal 7 11" xfId="907" xr:uid="{00000000-0005-0000-0000-000089110000}"/>
    <cellStyle name="Normal 7 12" xfId="2777" xr:uid="{00000000-0005-0000-0000-00008A110000}"/>
    <cellStyle name="Normal 7 13" xfId="3091" xr:uid="{00000000-0005-0000-0000-00008B110000}"/>
    <cellStyle name="Normal 7 14" xfId="4129" xr:uid="{00000000-0005-0000-0000-00008C110000}"/>
    <cellStyle name="Normal 7 15" xfId="5422" xr:uid="{00000000-0005-0000-0000-00008D110000}"/>
    <cellStyle name="Normal 7 16" xfId="5929" xr:uid="{00000000-0005-0000-0000-00008E110000}"/>
    <cellStyle name="Normal 7 2" xfId="54" xr:uid="{00000000-0005-0000-0000-00008F110000}"/>
    <cellStyle name="Normal 7 2 10" xfId="4130" xr:uid="{00000000-0005-0000-0000-000090110000}"/>
    <cellStyle name="Normal 7 2 11" xfId="5423" xr:uid="{00000000-0005-0000-0000-000091110000}"/>
    <cellStyle name="Normal 7 2 12" xfId="5930" xr:uid="{00000000-0005-0000-0000-000092110000}"/>
    <cellStyle name="Normal 7 2 2" xfId="121" xr:uid="{00000000-0005-0000-0000-000093110000}"/>
    <cellStyle name="Normal 7 2 2 2" xfId="329" xr:uid="{00000000-0005-0000-0000-000094110000}"/>
    <cellStyle name="Normal 7 2 2 2 2" xfId="834" xr:uid="{00000000-0005-0000-0000-000095110000}"/>
    <cellStyle name="Normal 7 2 2 2 2 2" xfId="2686" xr:uid="{00000000-0005-0000-0000-000096110000}"/>
    <cellStyle name="Normal 7 2 2 2 2 2 2" xfId="4134" xr:uid="{00000000-0005-0000-0000-000097110000}"/>
    <cellStyle name="Normal 7 2 2 2 2 2 3" xfId="5427" xr:uid="{00000000-0005-0000-0000-000098110000}"/>
    <cellStyle name="Normal 7 2 2 2 2 3" xfId="1712" xr:uid="{00000000-0005-0000-0000-000099110000}"/>
    <cellStyle name="Normal 7 2 2 2 2 4" xfId="4133" xr:uid="{00000000-0005-0000-0000-00009A110000}"/>
    <cellStyle name="Normal 7 2 2 2 2 5" xfId="5426" xr:uid="{00000000-0005-0000-0000-00009B110000}"/>
    <cellStyle name="Normal 7 2 2 2 3" xfId="2188" xr:uid="{00000000-0005-0000-0000-00009C110000}"/>
    <cellStyle name="Normal 7 2 2 2 3 2" xfId="4135" xr:uid="{00000000-0005-0000-0000-00009D110000}"/>
    <cellStyle name="Normal 7 2 2 2 3 3" xfId="5428" xr:uid="{00000000-0005-0000-0000-00009E110000}"/>
    <cellStyle name="Normal 7 2 2 2 4" xfId="1168" xr:uid="{00000000-0005-0000-0000-00009F110000}"/>
    <cellStyle name="Normal 7 2 2 2 5" xfId="3031" xr:uid="{00000000-0005-0000-0000-0000A0110000}"/>
    <cellStyle name="Normal 7 2 2 2 6" xfId="4132" xr:uid="{00000000-0005-0000-0000-0000A1110000}"/>
    <cellStyle name="Normal 7 2 2 2 7" xfId="5425" xr:uid="{00000000-0005-0000-0000-0000A2110000}"/>
    <cellStyle name="Normal 7 2 2 3" xfId="500" xr:uid="{00000000-0005-0000-0000-0000A3110000}"/>
    <cellStyle name="Normal 7 2 2 3 2" xfId="2358" xr:uid="{00000000-0005-0000-0000-0000A4110000}"/>
    <cellStyle name="Normal 7 2 2 3 2 2" xfId="4137" xr:uid="{00000000-0005-0000-0000-0000A5110000}"/>
    <cellStyle name="Normal 7 2 2 3 2 3" xfId="5430" xr:uid="{00000000-0005-0000-0000-0000A6110000}"/>
    <cellStyle name="Normal 7 2 2 3 3" xfId="1534" xr:uid="{00000000-0005-0000-0000-0000A7110000}"/>
    <cellStyle name="Normal 7 2 2 3 4" xfId="4136" xr:uid="{00000000-0005-0000-0000-0000A8110000}"/>
    <cellStyle name="Normal 7 2 2 3 5" xfId="5429" xr:uid="{00000000-0005-0000-0000-0000A9110000}"/>
    <cellStyle name="Normal 7 2 2 4" xfId="672" xr:uid="{00000000-0005-0000-0000-0000AA110000}"/>
    <cellStyle name="Normal 7 2 2 4 2" xfId="2527" xr:uid="{00000000-0005-0000-0000-0000AB110000}"/>
    <cellStyle name="Normal 7 2 2 4 3" xfId="4138" xr:uid="{00000000-0005-0000-0000-0000AC110000}"/>
    <cellStyle name="Normal 7 2 2 4 4" xfId="5431" xr:uid="{00000000-0005-0000-0000-0000AD110000}"/>
    <cellStyle name="Normal 7 2 2 5" xfId="2029" xr:uid="{00000000-0005-0000-0000-0000AE110000}"/>
    <cellStyle name="Normal 7 2 2 6" xfId="1004" xr:uid="{00000000-0005-0000-0000-0000AF110000}"/>
    <cellStyle name="Normal 7 2 2 7" xfId="2874" xr:uid="{00000000-0005-0000-0000-0000B0110000}"/>
    <cellStyle name="Normal 7 2 2 8" xfId="4131" xr:uid="{00000000-0005-0000-0000-0000B1110000}"/>
    <cellStyle name="Normal 7 2 2 9" xfId="5424" xr:uid="{00000000-0005-0000-0000-0000B2110000}"/>
    <cellStyle name="Normal 7 2 3" xfId="265" xr:uid="{00000000-0005-0000-0000-0000B3110000}"/>
    <cellStyle name="Normal 7 2 3 2" xfId="770" xr:uid="{00000000-0005-0000-0000-0000B4110000}"/>
    <cellStyle name="Normal 7 2 3 2 2" xfId="2622" xr:uid="{00000000-0005-0000-0000-0000B5110000}"/>
    <cellStyle name="Normal 7 2 3 2 2 2" xfId="4141" xr:uid="{00000000-0005-0000-0000-0000B6110000}"/>
    <cellStyle name="Normal 7 2 3 2 2 3" xfId="5434" xr:uid="{00000000-0005-0000-0000-0000B7110000}"/>
    <cellStyle name="Normal 7 2 3 2 3" xfId="1648" xr:uid="{00000000-0005-0000-0000-0000B8110000}"/>
    <cellStyle name="Normal 7 2 3 2 4" xfId="4140" xr:uid="{00000000-0005-0000-0000-0000B9110000}"/>
    <cellStyle name="Normal 7 2 3 2 5" xfId="5433" xr:uid="{00000000-0005-0000-0000-0000BA110000}"/>
    <cellStyle name="Normal 7 2 3 3" xfId="2124" xr:uid="{00000000-0005-0000-0000-0000BB110000}"/>
    <cellStyle name="Normal 7 2 3 3 2" xfId="4142" xr:uid="{00000000-0005-0000-0000-0000BC110000}"/>
    <cellStyle name="Normal 7 2 3 3 3" xfId="5435" xr:uid="{00000000-0005-0000-0000-0000BD110000}"/>
    <cellStyle name="Normal 7 2 3 4" xfId="1104" xr:uid="{00000000-0005-0000-0000-0000BE110000}"/>
    <cellStyle name="Normal 7 2 3 5" xfId="2967" xr:uid="{00000000-0005-0000-0000-0000BF110000}"/>
    <cellStyle name="Normal 7 2 3 6" xfId="4139" xr:uid="{00000000-0005-0000-0000-0000C0110000}"/>
    <cellStyle name="Normal 7 2 3 7" xfId="5432" xr:uid="{00000000-0005-0000-0000-0000C1110000}"/>
    <cellStyle name="Normal 7 2 4" xfId="436" xr:uid="{00000000-0005-0000-0000-0000C2110000}"/>
    <cellStyle name="Normal 7 2 4 2" xfId="2294" xr:uid="{00000000-0005-0000-0000-0000C3110000}"/>
    <cellStyle name="Normal 7 2 4 2 2" xfId="4144" xr:uid="{00000000-0005-0000-0000-0000C4110000}"/>
    <cellStyle name="Normal 7 2 4 2 3" xfId="5437" xr:uid="{00000000-0005-0000-0000-0000C5110000}"/>
    <cellStyle name="Normal 7 2 4 3" xfId="1470" xr:uid="{00000000-0005-0000-0000-0000C6110000}"/>
    <cellStyle name="Normal 7 2 4 4" xfId="4143" xr:uid="{00000000-0005-0000-0000-0000C7110000}"/>
    <cellStyle name="Normal 7 2 4 5" xfId="5436" xr:uid="{00000000-0005-0000-0000-0000C8110000}"/>
    <cellStyle name="Normal 7 2 5" xfId="608" xr:uid="{00000000-0005-0000-0000-0000C9110000}"/>
    <cellStyle name="Normal 7 2 5 2" xfId="2463" xr:uid="{00000000-0005-0000-0000-0000CA110000}"/>
    <cellStyle name="Normal 7 2 5 3" xfId="4145" xr:uid="{00000000-0005-0000-0000-0000CB110000}"/>
    <cellStyle name="Normal 7 2 5 4" xfId="5438" xr:uid="{00000000-0005-0000-0000-0000CC110000}"/>
    <cellStyle name="Normal 7 2 6" xfId="1965" xr:uid="{00000000-0005-0000-0000-0000CD110000}"/>
    <cellStyle name="Normal 7 2 7" xfId="940" xr:uid="{00000000-0005-0000-0000-0000CE110000}"/>
    <cellStyle name="Normal 7 2 8" xfId="2810" xr:uid="{00000000-0005-0000-0000-0000CF110000}"/>
    <cellStyle name="Normal 7 2 9" xfId="3110" xr:uid="{00000000-0005-0000-0000-0000D0110000}"/>
    <cellStyle name="Normal 7 3" xfId="71" xr:uid="{00000000-0005-0000-0000-0000D1110000}"/>
    <cellStyle name="Normal 7 3 10" xfId="4146" xr:uid="{00000000-0005-0000-0000-0000D2110000}"/>
    <cellStyle name="Normal 7 3 11" xfId="5439" xr:uid="{00000000-0005-0000-0000-0000D3110000}"/>
    <cellStyle name="Normal 7 3 2" xfId="137" xr:uid="{00000000-0005-0000-0000-0000D4110000}"/>
    <cellStyle name="Normal 7 3 2 2" xfId="345" xr:uid="{00000000-0005-0000-0000-0000D5110000}"/>
    <cellStyle name="Normal 7 3 2 2 2" xfId="850" xr:uid="{00000000-0005-0000-0000-0000D6110000}"/>
    <cellStyle name="Normal 7 3 2 2 2 2" xfId="2702" xr:uid="{00000000-0005-0000-0000-0000D7110000}"/>
    <cellStyle name="Normal 7 3 2 2 2 2 2" xfId="4150" xr:uid="{00000000-0005-0000-0000-0000D8110000}"/>
    <cellStyle name="Normal 7 3 2 2 2 2 3" xfId="5443" xr:uid="{00000000-0005-0000-0000-0000D9110000}"/>
    <cellStyle name="Normal 7 3 2 2 2 3" xfId="1728" xr:uid="{00000000-0005-0000-0000-0000DA110000}"/>
    <cellStyle name="Normal 7 3 2 2 2 4" xfId="4149" xr:uid="{00000000-0005-0000-0000-0000DB110000}"/>
    <cellStyle name="Normal 7 3 2 2 2 5" xfId="5442" xr:uid="{00000000-0005-0000-0000-0000DC110000}"/>
    <cellStyle name="Normal 7 3 2 2 3" xfId="2204" xr:uid="{00000000-0005-0000-0000-0000DD110000}"/>
    <cellStyle name="Normal 7 3 2 2 3 2" xfId="4151" xr:uid="{00000000-0005-0000-0000-0000DE110000}"/>
    <cellStyle name="Normal 7 3 2 2 3 3" xfId="5444" xr:uid="{00000000-0005-0000-0000-0000DF110000}"/>
    <cellStyle name="Normal 7 3 2 2 4" xfId="1184" xr:uid="{00000000-0005-0000-0000-0000E0110000}"/>
    <cellStyle name="Normal 7 3 2 2 5" xfId="3047" xr:uid="{00000000-0005-0000-0000-0000E1110000}"/>
    <cellStyle name="Normal 7 3 2 2 6" xfId="4148" xr:uid="{00000000-0005-0000-0000-0000E2110000}"/>
    <cellStyle name="Normal 7 3 2 2 7" xfId="5441" xr:uid="{00000000-0005-0000-0000-0000E3110000}"/>
    <cellStyle name="Normal 7 3 2 3" xfId="516" xr:uid="{00000000-0005-0000-0000-0000E4110000}"/>
    <cellStyle name="Normal 7 3 2 3 2" xfId="2374" xr:uid="{00000000-0005-0000-0000-0000E5110000}"/>
    <cellStyle name="Normal 7 3 2 3 2 2" xfId="4153" xr:uid="{00000000-0005-0000-0000-0000E6110000}"/>
    <cellStyle name="Normal 7 3 2 3 2 3" xfId="5446" xr:uid="{00000000-0005-0000-0000-0000E7110000}"/>
    <cellStyle name="Normal 7 3 2 3 3" xfId="1550" xr:uid="{00000000-0005-0000-0000-0000E8110000}"/>
    <cellStyle name="Normal 7 3 2 3 4" xfId="4152" xr:uid="{00000000-0005-0000-0000-0000E9110000}"/>
    <cellStyle name="Normal 7 3 2 3 5" xfId="5445" xr:uid="{00000000-0005-0000-0000-0000EA110000}"/>
    <cellStyle name="Normal 7 3 2 4" xfId="688" xr:uid="{00000000-0005-0000-0000-0000EB110000}"/>
    <cellStyle name="Normal 7 3 2 4 2" xfId="2543" xr:uid="{00000000-0005-0000-0000-0000EC110000}"/>
    <cellStyle name="Normal 7 3 2 4 3" xfId="4154" xr:uid="{00000000-0005-0000-0000-0000ED110000}"/>
    <cellStyle name="Normal 7 3 2 4 4" xfId="5447" xr:uid="{00000000-0005-0000-0000-0000EE110000}"/>
    <cellStyle name="Normal 7 3 2 5" xfId="2045" xr:uid="{00000000-0005-0000-0000-0000EF110000}"/>
    <cellStyle name="Normal 7 3 2 6" xfId="1020" xr:uid="{00000000-0005-0000-0000-0000F0110000}"/>
    <cellStyle name="Normal 7 3 2 7" xfId="2890" xr:uid="{00000000-0005-0000-0000-0000F1110000}"/>
    <cellStyle name="Normal 7 3 2 8" xfId="4147" xr:uid="{00000000-0005-0000-0000-0000F2110000}"/>
    <cellStyle name="Normal 7 3 2 9" xfId="5440" xr:uid="{00000000-0005-0000-0000-0000F3110000}"/>
    <cellStyle name="Normal 7 3 3" xfId="281" xr:uid="{00000000-0005-0000-0000-0000F4110000}"/>
    <cellStyle name="Normal 7 3 3 2" xfId="786" xr:uid="{00000000-0005-0000-0000-0000F5110000}"/>
    <cellStyle name="Normal 7 3 3 2 2" xfId="2638" xr:uid="{00000000-0005-0000-0000-0000F6110000}"/>
    <cellStyle name="Normal 7 3 3 2 2 2" xfId="4157" xr:uid="{00000000-0005-0000-0000-0000F7110000}"/>
    <cellStyle name="Normal 7 3 3 2 2 3" xfId="5450" xr:uid="{00000000-0005-0000-0000-0000F8110000}"/>
    <cellStyle name="Normal 7 3 3 2 3" xfId="1664" xr:uid="{00000000-0005-0000-0000-0000F9110000}"/>
    <cellStyle name="Normal 7 3 3 2 4" xfId="4156" xr:uid="{00000000-0005-0000-0000-0000FA110000}"/>
    <cellStyle name="Normal 7 3 3 2 5" xfId="5449" xr:uid="{00000000-0005-0000-0000-0000FB110000}"/>
    <cellStyle name="Normal 7 3 3 3" xfId="2140" xr:uid="{00000000-0005-0000-0000-0000FC110000}"/>
    <cellStyle name="Normal 7 3 3 3 2" xfId="4158" xr:uid="{00000000-0005-0000-0000-0000FD110000}"/>
    <cellStyle name="Normal 7 3 3 3 3" xfId="5451" xr:uid="{00000000-0005-0000-0000-0000FE110000}"/>
    <cellStyle name="Normal 7 3 3 4" xfId="1120" xr:uid="{00000000-0005-0000-0000-0000FF110000}"/>
    <cellStyle name="Normal 7 3 3 5" xfId="2983" xr:uid="{00000000-0005-0000-0000-000000120000}"/>
    <cellStyle name="Normal 7 3 3 6" xfId="4155" xr:uid="{00000000-0005-0000-0000-000001120000}"/>
    <cellStyle name="Normal 7 3 3 7" xfId="5448" xr:uid="{00000000-0005-0000-0000-000002120000}"/>
    <cellStyle name="Normal 7 3 4" xfId="452" xr:uid="{00000000-0005-0000-0000-000003120000}"/>
    <cellStyle name="Normal 7 3 4 2" xfId="2310" xr:uid="{00000000-0005-0000-0000-000004120000}"/>
    <cellStyle name="Normal 7 3 4 2 2" xfId="4160" xr:uid="{00000000-0005-0000-0000-000005120000}"/>
    <cellStyle name="Normal 7 3 4 2 3" xfId="5453" xr:uid="{00000000-0005-0000-0000-000006120000}"/>
    <cellStyle name="Normal 7 3 4 3" xfId="1486" xr:uid="{00000000-0005-0000-0000-000007120000}"/>
    <cellStyle name="Normal 7 3 4 4" xfId="4159" xr:uid="{00000000-0005-0000-0000-000008120000}"/>
    <cellStyle name="Normal 7 3 4 5" xfId="5452" xr:uid="{00000000-0005-0000-0000-000009120000}"/>
    <cellStyle name="Normal 7 3 5" xfId="624" xr:uid="{00000000-0005-0000-0000-00000A120000}"/>
    <cellStyle name="Normal 7 3 5 2" xfId="2479" xr:uid="{00000000-0005-0000-0000-00000B120000}"/>
    <cellStyle name="Normal 7 3 5 3" xfId="4161" xr:uid="{00000000-0005-0000-0000-00000C120000}"/>
    <cellStyle name="Normal 7 3 5 4" xfId="5454" xr:uid="{00000000-0005-0000-0000-00000D120000}"/>
    <cellStyle name="Normal 7 3 6" xfId="1981" xr:uid="{00000000-0005-0000-0000-00000E120000}"/>
    <cellStyle name="Normal 7 3 7" xfId="956" xr:uid="{00000000-0005-0000-0000-00000F120000}"/>
    <cellStyle name="Normal 7 3 8" xfId="2826" xr:uid="{00000000-0005-0000-0000-000010120000}"/>
    <cellStyle name="Normal 7 3 9" xfId="3126" xr:uid="{00000000-0005-0000-0000-000011120000}"/>
    <cellStyle name="Normal 7 4" xfId="85" xr:uid="{00000000-0005-0000-0000-000012120000}"/>
    <cellStyle name="Normal 7 4 10" xfId="4162" xr:uid="{00000000-0005-0000-0000-000013120000}"/>
    <cellStyle name="Normal 7 4 11" xfId="5455" xr:uid="{00000000-0005-0000-0000-000014120000}"/>
    <cellStyle name="Normal 7 4 2" xfId="150" xr:uid="{00000000-0005-0000-0000-000015120000}"/>
    <cellStyle name="Normal 7 4 2 2" xfId="358" xr:uid="{00000000-0005-0000-0000-000016120000}"/>
    <cellStyle name="Normal 7 4 2 2 2" xfId="863" xr:uid="{00000000-0005-0000-0000-000017120000}"/>
    <cellStyle name="Normal 7 4 2 2 2 2" xfId="2715" xr:uid="{00000000-0005-0000-0000-000018120000}"/>
    <cellStyle name="Normal 7 4 2 2 2 2 2" xfId="4166" xr:uid="{00000000-0005-0000-0000-000019120000}"/>
    <cellStyle name="Normal 7 4 2 2 2 2 3" xfId="5459" xr:uid="{00000000-0005-0000-0000-00001A120000}"/>
    <cellStyle name="Normal 7 4 2 2 2 3" xfId="1741" xr:uid="{00000000-0005-0000-0000-00001B120000}"/>
    <cellStyle name="Normal 7 4 2 2 2 4" xfId="4165" xr:uid="{00000000-0005-0000-0000-00001C120000}"/>
    <cellStyle name="Normal 7 4 2 2 2 5" xfId="5458" xr:uid="{00000000-0005-0000-0000-00001D120000}"/>
    <cellStyle name="Normal 7 4 2 2 3" xfId="2217" xr:uid="{00000000-0005-0000-0000-00001E120000}"/>
    <cellStyle name="Normal 7 4 2 2 3 2" xfId="4167" xr:uid="{00000000-0005-0000-0000-00001F120000}"/>
    <cellStyle name="Normal 7 4 2 2 3 3" xfId="5460" xr:uid="{00000000-0005-0000-0000-000020120000}"/>
    <cellStyle name="Normal 7 4 2 2 4" xfId="1197" xr:uid="{00000000-0005-0000-0000-000021120000}"/>
    <cellStyle name="Normal 7 4 2 2 5" xfId="3060" xr:uid="{00000000-0005-0000-0000-000022120000}"/>
    <cellStyle name="Normal 7 4 2 2 6" xfId="4164" xr:uid="{00000000-0005-0000-0000-000023120000}"/>
    <cellStyle name="Normal 7 4 2 2 7" xfId="5457" xr:uid="{00000000-0005-0000-0000-000024120000}"/>
    <cellStyle name="Normal 7 4 2 3" xfId="529" xr:uid="{00000000-0005-0000-0000-000025120000}"/>
    <cellStyle name="Normal 7 4 2 3 2" xfId="2387" xr:uid="{00000000-0005-0000-0000-000026120000}"/>
    <cellStyle name="Normal 7 4 2 3 2 2" xfId="4169" xr:uid="{00000000-0005-0000-0000-000027120000}"/>
    <cellStyle name="Normal 7 4 2 3 2 3" xfId="5462" xr:uid="{00000000-0005-0000-0000-000028120000}"/>
    <cellStyle name="Normal 7 4 2 3 3" xfId="1563" xr:uid="{00000000-0005-0000-0000-000029120000}"/>
    <cellStyle name="Normal 7 4 2 3 4" xfId="4168" xr:uid="{00000000-0005-0000-0000-00002A120000}"/>
    <cellStyle name="Normal 7 4 2 3 5" xfId="5461" xr:uid="{00000000-0005-0000-0000-00002B120000}"/>
    <cellStyle name="Normal 7 4 2 4" xfId="701" xr:uid="{00000000-0005-0000-0000-00002C120000}"/>
    <cellStyle name="Normal 7 4 2 4 2" xfId="2556" xr:uid="{00000000-0005-0000-0000-00002D120000}"/>
    <cellStyle name="Normal 7 4 2 4 3" xfId="4170" xr:uid="{00000000-0005-0000-0000-00002E120000}"/>
    <cellStyle name="Normal 7 4 2 4 4" xfId="5463" xr:uid="{00000000-0005-0000-0000-00002F120000}"/>
    <cellStyle name="Normal 7 4 2 5" xfId="2058" xr:uid="{00000000-0005-0000-0000-000030120000}"/>
    <cellStyle name="Normal 7 4 2 6" xfId="1033" xr:uid="{00000000-0005-0000-0000-000031120000}"/>
    <cellStyle name="Normal 7 4 2 7" xfId="2903" xr:uid="{00000000-0005-0000-0000-000032120000}"/>
    <cellStyle name="Normal 7 4 2 8" xfId="4163" xr:uid="{00000000-0005-0000-0000-000033120000}"/>
    <cellStyle name="Normal 7 4 2 9" xfId="5456" xr:uid="{00000000-0005-0000-0000-000034120000}"/>
    <cellStyle name="Normal 7 4 3" xfId="294" xr:uid="{00000000-0005-0000-0000-000035120000}"/>
    <cellStyle name="Normal 7 4 3 2" xfId="799" xr:uid="{00000000-0005-0000-0000-000036120000}"/>
    <cellStyle name="Normal 7 4 3 2 2" xfId="2651" xr:uid="{00000000-0005-0000-0000-000037120000}"/>
    <cellStyle name="Normal 7 4 3 2 2 2" xfId="4173" xr:uid="{00000000-0005-0000-0000-000038120000}"/>
    <cellStyle name="Normal 7 4 3 2 2 3" xfId="5466" xr:uid="{00000000-0005-0000-0000-000039120000}"/>
    <cellStyle name="Normal 7 4 3 2 3" xfId="1677" xr:uid="{00000000-0005-0000-0000-00003A120000}"/>
    <cellStyle name="Normal 7 4 3 2 4" xfId="4172" xr:uid="{00000000-0005-0000-0000-00003B120000}"/>
    <cellStyle name="Normal 7 4 3 2 5" xfId="5465" xr:uid="{00000000-0005-0000-0000-00003C120000}"/>
    <cellStyle name="Normal 7 4 3 3" xfId="2153" xr:uid="{00000000-0005-0000-0000-00003D120000}"/>
    <cellStyle name="Normal 7 4 3 3 2" xfId="4174" xr:uid="{00000000-0005-0000-0000-00003E120000}"/>
    <cellStyle name="Normal 7 4 3 3 3" xfId="5467" xr:uid="{00000000-0005-0000-0000-00003F120000}"/>
    <cellStyle name="Normal 7 4 3 4" xfId="1133" xr:uid="{00000000-0005-0000-0000-000040120000}"/>
    <cellStyle name="Normal 7 4 3 5" xfId="2996" xr:uid="{00000000-0005-0000-0000-000041120000}"/>
    <cellStyle name="Normal 7 4 3 6" xfId="4171" xr:uid="{00000000-0005-0000-0000-000042120000}"/>
    <cellStyle name="Normal 7 4 3 7" xfId="5464" xr:uid="{00000000-0005-0000-0000-000043120000}"/>
    <cellStyle name="Normal 7 4 4" xfId="465" xr:uid="{00000000-0005-0000-0000-000044120000}"/>
    <cellStyle name="Normal 7 4 4 2" xfId="2323" xr:uid="{00000000-0005-0000-0000-000045120000}"/>
    <cellStyle name="Normal 7 4 4 2 2" xfId="4176" xr:uid="{00000000-0005-0000-0000-000046120000}"/>
    <cellStyle name="Normal 7 4 4 2 3" xfId="5469" xr:uid="{00000000-0005-0000-0000-000047120000}"/>
    <cellStyle name="Normal 7 4 4 3" xfId="1499" xr:uid="{00000000-0005-0000-0000-000048120000}"/>
    <cellStyle name="Normal 7 4 4 4" xfId="4175" xr:uid="{00000000-0005-0000-0000-000049120000}"/>
    <cellStyle name="Normal 7 4 4 5" xfId="5468" xr:uid="{00000000-0005-0000-0000-00004A120000}"/>
    <cellStyle name="Normal 7 4 5" xfId="637" xr:uid="{00000000-0005-0000-0000-00004B120000}"/>
    <cellStyle name="Normal 7 4 5 2" xfId="2492" xr:uid="{00000000-0005-0000-0000-00004C120000}"/>
    <cellStyle name="Normal 7 4 5 3" xfId="4177" xr:uid="{00000000-0005-0000-0000-00004D120000}"/>
    <cellStyle name="Normal 7 4 5 4" xfId="5470" xr:uid="{00000000-0005-0000-0000-00004E120000}"/>
    <cellStyle name="Normal 7 4 6" xfId="1994" xr:uid="{00000000-0005-0000-0000-00004F120000}"/>
    <cellStyle name="Normal 7 4 7" xfId="969" xr:uid="{00000000-0005-0000-0000-000050120000}"/>
    <cellStyle name="Normal 7 4 8" xfId="2839" xr:uid="{00000000-0005-0000-0000-000051120000}"/>
    <cellStyle name="Normal 7 4 9" xfId="3139" xr:uid="{00000000-0005-0000-0000-000052120000}"/>
    <cellStyle name="Normal 7 5" xfId="35" xr:uid="{00000000-0005-0000-0000-000053120000}"/>
    <cellStyle name="Normal 7 5 2" xfId="246" xr:uid="{00000000-0005-0000-0000-000054120000}"/>
    <cellStyle name="Normal 7 5 2 2" xfId="751" xr:uid="{00000000-0005-0000-0000-000055120000}"/>
    <cellStyle name="Normal 7 5 2 2 2" xfId="2603" xr:uid="{00000000-0005-0000-0000-000056120000}"/>
    <cellStyle name="Normal 7 5 2 2 2 2" xfId="4181" xr:uid="{00000000-0005-0000-0000-000057120000}"/>
    <cellStyle name="Normal 7 5 2 2 2 3" xfId="5474" xr:uid="{00000000-0005-0000-0000-000058120000}"/>
    <cellStyle name="Normal 7 5 2 2 3" xfId="1629" xr:uid="{00000000-0005-0000-0000-000059120000}"/>
    <cellStyle name="Normal 7 5 2 2 4" xfId="4180" xr:uid="{00000000-0005-0000-0000-00005A120000}"/>
    <cellStyle name="Normal 7 5 2 2 5" xfId="5473" xr:uid="{00000000-0005-0000-0000-00005B120000}"/>
    <cellStyle name="Normal 7 5 2 3" xfId="2105" xr:uid="{00000000-0005-0000-0000-00005C120000}"/>
    <cellStyle name="Normal 7 5 2 3 2" xfId="4182" xr:uid="{00000000-0005-0000-0000-00005D120000}"/>
    <cellStyle name="Normal 7 5 2 3 3" xfId="5475" xr:uid="{00000000-0005-0000-0000-00005E120000}"/>
    <cellStyle name="Normal 7 5 2 4" xfId="1085" xr:uid="{00000000-0005-0000-0000-00005F120000}"/>
    <cellStyle name="Normal 7 5 2 5" xfId="2948" xr:uid="{00000000-0005-0000-0000-000060120000}"/>
    <cellStyle name="Normal 7 5 2 6" xfId="4179" xr:uid="{00000000-0005-0000-0000-000061120000}"/>
    <cellStyle name="Normal 7 5 2 7" xfId="5472" xr:uid="{00000000-0005-0000-0000-000062120000}"/>
    <cellStyle name="Normal 7 5 3" xfId="417" xr:uid="{00000000-0005-0000-0000-000063120000}"/>
    <cellStyle name="Normal 7 5 3 2" xfId="2275" xr:uid="{00000000-0005-0000-0000-000064120000}"/>
    <cellStyle name="Normal 7 5 3 2 2" xfId="4184" xr:uid="{00000000-0005-0000-0000-000065120000}"/>
    <cellStyle name="Normal 7 5 3 2 3" xfId="5477" xr:uid="{00000000-0005-0000-0000-000066120000}"/>
    <cellStyle name="Normal 7 5 3 3" xfId="1451" xr:uid="{00000000-0005-0000-0000-000067120000}"/>
    <cellStyle name="Normal 7 5 3 4" xfId="4183" xr:uid="{00000000-0005-0000-0000-000068120000}"/>
    <cellStyle name="Normal 7 5 3 5" xfId="5476" xr:uid="{00000000-0005-0000-0000-000069120000}"/>
    <cellStyle name="Normal 7 5 4" xfId="589" xr:uid="{00000000-0005-0000-0000-00006A120000}"/>
    <cellStyle name="Normal 7 5 4 2" xfId="2444" xr:uid="{00000000-0005-0000-0000-00006B120000}"/>
    <cellStyle name="Normal 7 5 4 3" xfId="4185" xr:uid="{00000000-0005-0000-0000-00006C120000}"/>
    <cellStyle name="Normal 7 5 4 4" xfId="5478" xr:uid="{00000000-0005-0000-0000-00006D120000}"/>
    <cellStyle name="Normal 7 5 5" xfId="1946" xr:uid="{00000000-0005-0000-0000-00006E120000}"/>
    <cellStyle name="Normal 7 5 6" xfId="921" xr:uid="{00000000-0005-0000-0000-00006F120000}"/>
    <cellStyle name="Normal 7 5 7" xfId="2791" xr:uid="{00000000-0005-0000-0000-000070120000}"/>
    <cellStyle name="Normal 7 5 8" xfId="4178" xr:uid="{00000000-0005-0000-0000-000071120000}"/>
    <cellStyle name="Normal 7 5 9" xfId="5471" xr:uid="{00000000-0005-0000-0000-000072120000}"/>
    <cellStyle name="Normal 7 6" xfId="102" xr:uid="{00000000-0005-0000-0000-000073120000}"/>
    <cellStyle name="Normal 7 6 2" xfId="310" xr:uid="{00000000-0005-0000-0000-000074120000}"/>
    <cellStyle name="Normal 7 6 2 2" xfId="815" xr:uid="{00000000-0005-0000-0000-000075120000}"/>
    <cellStyle name="Normal 7 6 2 2 2" xfId="2667" xr:uid="{00000000-0005-0000-0000-000076120000}"/>
    <cellStyle name="Normal 7 6 2 2 2 2" xfId="4189" xr:uid="{00000000-0005-0000-0000-000077120000}"/>
    <cellStyle name="Normal 7 6 2 2 2 3" xfId="5482" xr:uid="{00000000-0005-0000-0000-000078120000}"/>
    <cellStyle name="Normal 7 6 2 2 3" xfId="1693" xr:uid="{00000000-0005-0000-0000-000079120000}"/>
    <cellStyle name="Normal 7 6 2 2 4" xfId="4188" xr:uid="{00000000-0005-0000-0000-00007A120000}"/>
    <cellStyle name="Normal 7 6 2 2 5" xfId="5481" xr:uid="{00000000-0005-0000-0000-00007B120000}"/>
    <cellStyle name="Normal 7 6 2 3" xfId="2169" xr:uid="{00000000-0005-0000-0000-00007C120000}"/>
    <cellStyle name="Normal 7 6 2 3 2" xfId="4190" xr:uid="{00000000-0005-0000-0000-00007D120000}"/>
    <cellStyle name="Normal 7 6 2 3 3" xfId="5483" xr:uid="{00000000-0005-0000-0000-00007E120000}"/>
    <cellStyle name="Normal 7 6 2 4" xfId="1149" xr:uid="{00000000-0005-0000-0000-00007F120000}"/>
    <cellStyle name="Normal 7 6 2 5" xfId="3012" xr:uid="{00000000-0005-0000-0000-000080120000}"/>
    <cellStyle name="Normal 7 6 2 6" xfId="4187" xr:uid="{00000000-0005-0000-0000-000081120000}"/>
    <cellStyle name="Normal 7 6 2 7" xfId="5480" xr:uid="{00000000-0005-0000-0000-000082120000}"/>
    <cellStyle name="Normal 7 6 3" xfId="481" xr:uid="{00000000-0005-0000-0000-000083120000}"/>
    <cellStyle name="Normal 7 6 3 2" xfId="2339" xr:uid="{00000000-0005-0000-0000-000084120000}"/>
    <cellStyle name="Normal 7 6 3 2 2" xfId="4192" xr:uid="{00000000-0005-0000-0000-000085120000}"/>
    <cellStyle name="Normal 7 6 3 2 3" xfId="5485" xr:uid="{00000000-0005-0000-0000-000086120000}"/>
    <cellStyle name="Normal 7 6 3 3" xfId="1515" xr:uid="{00000000-0005-0000-0000-000087120000}"/>
    <cellStyle name="Normal 7 6 3 4" xfId="4191" xr:uid="{00000000-0005-0000-0000-000088120000}"/>
    <cellStyle name="Normal 7 6 3 5" xfId="5484" xr:uid="{00000000-0005-0000-0000-000089120000}"/>
    <cellStyle name="Normal 7 6 4" xfId="653" xr:uid="{00000000-0005-0000-0000-00008A120000}"/>
    <cellStyle name="Normal 7 6 4 2" xfId="2508" xr:uid="{00000000-0005-0000-0000-00008B120000}"/>
    <cellStyle name="Normal 7 6 4 3" xfId="4193" xr:uid="{00000000-0005-0000-0000-00008C120000}"/>
    <cellStyle name="Normal 7 6 4 4" xfId="5486" xr:uid="{00000000-0005-0000-0000-00008D120000}"/>
    <cellStyle name="Normal 7 6 5" xfId="2010" xr:uid="{00000000-0005-0000-0000-00008E120000}"/>
    <cellStyle name="Normal 7 6 6" xfId="985" xr:uid="{00000000-0005-0000-0000-00008F120000}"/>
    <cellStyle name="Normal 7 6 7" xfId="2855" xr:uid="{00000000-0005-0000-0000-000090120000}"/>
    <cellStyle name="Normal 7 6 8" xfId="4186" xr:uid="{00000000-0005-0000-0000-000091120000}"/>
    <cellStyle name="Normal 7 6 9" xfId="5479" xr:uid="{00000000-0005-0000-0000-000092120000}"/>
    <cellStyle name="Normal 7 7" xfId="232" xr:uid="{00000000-0005-0000-0000-000093120000}"/>
    <cellStyle name="Normal 7 7 2" xfId="736" xr:uid="{00000000-0005-0000-0000-000094120000}"/>
    <cellStyle name="Normal 7 7 2 2" xfId="2589" xr:uid="{00000000-0005-0000-0000-000095120000}"/>
    <cellStyle name="Normal 7 7 2 2 2" xfId="4196" xr:uid="{00000000-0005-0000-0000-000096120000}"/>
    <cellStyle name="Normal 7 7 2 2 3" xfId="5489" xr:uid="{00000000-0005-0000-0000-000097120000}"/>
    <cellStyle name="Normal 7 7 2 3" xfId="1615" xr:uid="{00000000-0005-0000-0000-000098120000}"/>
    <cellStyle name="Normal 7 7 2 4" xfId="4195" xr:uid="{00000000-0005-0000-0000-000099120000}"/>
    <cellStyle name="Normal 7 7 2 5" xfId="5488" xr:uid="{00000000-0005-0000-0000-00009A120000}"/>
    <cellStyle name="Normal 7 7 3" xfId="2091" xr:uid="{00000000-0005-0000-0000-00009B120000}"/>
    <cellStyle name="Normal 7 7 3 2" xfId="4197" xr:uid="{00000000-0005-0000-0000-00009C120000}"/>
    <cellStyle name="Normal 7 7 3 3" xfId="5490" xr:uid="{00000000-0005-0000-0000-00009D120000}"/>
    <cellStyle name="Normal 7 7 4" xfId="1071" xr:uid="{00000000-0005-0000-0000-00009E120000}"/>
    <cellStyle name="Normal 7 7 5" xfId="2934" xr:uid="{00000000-0005-0000-0000-00009F120000}"/>
    <cellStyle name="Normal 7 7 6" xfId="4194" xr:uid="{00000000-0005-0000-0000-0000A0120000}"/>
    <cellStyle name="Normal 7 7 7" xfId="5487" xr:uid="{00000000-0005-0000-0000-0000A1120000}"/>
    <cellStyle name="Normal 7 8" xfId="403" xr:uid="{00000000-0005-0000-0000-0000A2120000}"/>
    <cellStyle name="Normal 7 8 2" xfId="2261" xr:uid="{00000000-0005-0000-0000-0000A3120000}"/>
    <cellStyle name="Normal 7 8 2 2" xfId="4199" xr:uid="{00000000-0005-0000-0000-0000A4120000}"/>
    <cellStyle name="Normal 7 8 2 3" xfId="5492" xr:uid="{00000000-0005-0000-0000-0000A5120000}"/>
    <cellStyle name="Normal 7 8 3" xfId="1437" xr:uid="{00000000-0005-0000-0000-0000A6120000}"/>
    <cellStyle name="Normal 7 8 4" xfId="4198" xr:uid="{00000000-0005-0000-0000-0000A7120000}"/>
    <cellStyle name="Normal 7 8 5" xfId="5491" xr:uid="{00000000-0005-0000-0000-0000A8120000}"/>
    <cellStyle name="Normal 7 9" xfId="573" xr:uid="{00000000-0005-0000-0000-0000A9120000}"/>
    <cellStyle name="Normal 7 9 2" xfId="2429" xr:uid="{00000000-0005-0000-0000-0000AA120000}"/>
    <cellStyle name="Normal 7 9 3" xfId="4200" xr:uid="{00000000-0005-0000-0000-0000AB120000}"/>
    <cellStyle name="Normal 7 9 4" xfId="5493" xr:uid="{00000000-0005-0000-0000-0000AC120000}"/>
    <cellStyle name="Normal 8" xfId="20" xr:uid="{00000000-0005-0000-0000-0000AD120000}"/>
    <cellStyle name="Normal 8 10" xfId="1933" xr:uid="{00000000-0005-0000-0000-0000AE120000}"/>
    <cellStyle name="Normal 8 11" xfId="908" xr:uid="{00000000-0005-0000-0000-0000AF120000}"/>
    <cellStyle name="Normal 8 12" xfId="2778" xr:uid="{00000000-0005-0000-0000-0000B0120000}"/>
    <cellStyle name="Normal 8 13" xfId="3097" xr:uid="{00000000-0005-0000-0000-0000B1120000}"/>
    <cellStyle name="Normal 8 14" xfId="4201" xr:uid="{00000000-0005-0000-0000-0000B2120000}"/>
    <cellStyle name="Normal 8 15" xfId="5494" xr:uid="{00000000-0005-0000-0000-0000B3120000}"/>
    <cellStyle name="Normal 8 16" xfId="5931" xr:uid="{00000000-0005-0000-0000-0000B4120000}"/>
    <cellStyle name="Normal 8 2" xfId="60" xr:uid="{00000000-0005-0000-0000-0000B5120000}"/>
    <cellStyle name="Normal 8 2 10" xfId="4202" xr:uid="{00000000-0005-0000-0000-0000B6120000}"/>
    <cellStyle name="Normal 8 2 11" xfId="5495" xr:uid="{00000000-0005-0000-0000-0000B7120000}"/>
    <cellStyle name="Normal 8 2 12" xfId="5932" xr:uid="{00000000-0005-0000-0000-0000B8120000}"/>
    <cellStyle name="Normal 8 2 2" xfId="126" xr:uid="{00000000-0005-0000-0000-0000B9120000}"/>
    <cellStyle name="Normal 8 2 2 2" xfId="334" xr:uid="{00000000-0005-0000-0000-0000BA120000}"/>
    <cellStyle name="Normal 8 2 2 2 2" xfId="839" xr:uid="{00000000-0005-0000-0000-0000BB120000}"/>
    <cellStyle name="Normal 8 2 2 2 2 2" xfId="2691" xr:uid="{00000000-0005-0000-0000-0000BC120000}"/>
    <cellStyle name="Normal 8 2 2 2 2 2 2" xfId="4206" xr:uid="{00000000-0005-0000-0000-0000BD120000}"/>
    <cellStyle name="Normal 8 2 2 2 2 2 3" xfId="5499" xr:uid="{00000000-0005-0000-0000-0000BE120000}"/>
    <cellStyle name="Normal 8 2 2 2 2 3" xfId="1717" xr:uid="{00000000-0005-0000-0000-0000BF120000}"/>
    <cellStyle name="Normal 8 2 2 2 2 4" xfId="4205" xr:uid="{00000000-0005-0000-0000-0000C0120000}"/>
    <cellStyle name="Normal 8 2 2 2 2 5" xfId="5498" xr:uid="{00000000-0005-0000-0000-0000C1120000}"/>
    <cellStyle name="Normal 8 2 2 2 3" xfId="2193" xr:uid="{00000000-0005-0000-0000-0000C2120000}"/>
    <cellStyle name="Normal 8 2 2 2 3 2" xfId="4207" xr:uid="{00000000-0005-0000-0000-0000C3120000}"/>
    <cellStyle name="Normal 8 2 2 2 3 3" xfId="5500" xr:uid="{00000000-0005-0000-0000-0000C4120000}"/>
    <cellStyle name="Normal 8 2 2 2 4" xfId="1173" xr:uid="{00000000-0005-0000-0000-0000C5120000}"/>
    <cellStyle name="Normal 8 2 2 2 5" xfId="3036" xr:uid="{00000000-0005-0000-0000-0000C6120000}"/>
    <cellStyle name="Normal 8 2 2 2 6" xfId="4204" xr:uid="{00000000-0005-0000-0000-0000C7120000}"/>
    <cellStyle name="Normal 8 2 2 2 7" xfId="5497" xr:uid="{00000000-0005-0000-0000-0000C8120000}"/>
    <cellStyle name="Normal 8 2 2 3" xfId="505" xr:uid="{00000000-0005-0000-0000-0000C9120000}"/>
    <cellStyle name="Normal 8 2 2 3 2" xfId="2363" xr:uid="{00000000-0005-0000-0000-0000CA120000}"/>
    <cellStyle name="Normal 8 2 2 3 2 2" xfId="4209" xr:uid="{00000000-0005-0000-0000-0000CB120000}"/>
    <cellStyle name="Normal 8 2 2 3 2 3" xfId="5502" xr:uid="{00000000-0005-0000-0000-0000CC120000}"/>
    <cellStyle name="Normal 8 2 2 3 3" xfId="1539" xr:uid="{00000000-0005-0000-0000-0000CD120000}"/>
    <cellStyle name="Normal 8 2 2 3 4" xfId="4208" xr:uid="{00000000-0005-0000-0000-0000CE120000}"/>
    <cellStyle name="Normal 8 2 2 3 5" xfId="5501" xr:uid="{00000000-0005-0000-0000-0000CF120000}"/>
    <cellStyle name="Normal 8 2 2 4" xfId="677" xr:uid="{00000000-0005-0000-0000-0000D0120000}"/>
    <cellStyle name="Normal 8 2 2 4 2" xfId="2532" xr:uid="{00000000-0005-0000-0000-0000D1120000}"/>
    <cellStyle name="Normal 8 2 2 4 3" xfId="4210" xr:uid="{00000000-0005-0000-0000-0000D2120000}"/>
    <cellStyle name="Normal 8 2 2 4 4" xfId="5503" xr:uid="{00000000-0005-0000-0000-0000D3120000}"/>
    <cellStyle name="Normal 8 2 2 5" xfId="2034" xr:uid="{00000000-0005-0000-0000-0000D4120000}"/>
    <cellStyle name="Normal 8 2 2 6" xfId="1009" xr:uid="{00000000-0005-0000-0000-0000D5120000}"/>
    <cellStyle name="Normal 8 2 2 7" xfId="2879" xr:uid="{00000000-0005-0000-0000-0000D6120000}"/>
    <cellStyle name="Normal 8 2 2 8" xfId="4203" xr:uid="{00000000-0005-0000-0000-0000D7120000}"/>
    <cellStyle name="Normal 8 2 2 9" xfId="5496" xr:uid="{00000000-0005-0000-0000-0000D8120000}"/>
    <cellStyle name="Normal 8 2 3" xfId="270" xr:uid="{00000000-0005-0000-0000-0000D9120000}"/>
    <cellStyle name="Normal 8 2 3 2" xfId="775" xr:uid="{00000000-0005-0000-0000-0000DA120000}"/>
    <cellStyle name="Normal 8 2 3 2 2" xfId="2627" xr:uid="{00000000-0005-0000-0000-0000DB120000}"/>
    <cellStyle name="Normal 8 2 3 2 2 2" xfId="4213" xr:uid="{00000000-0005-0000-0000-0000DC120000}"/>
    <cellStyle name="Normal 8 2 3 2 2 3" xfId="5506" xr:uid="{00000000-0005-0000-0000-0000DD120000}"/>
    <cellStyle name="Normal 8 2 3 2 3" xfId="1653" xr:uid="{00000000-0005-0000-0000-0000DE120000}"/>
    <cellStyle name="Normal 8 2 3 2 4" xfId="4212" xr:uid="{00000000-0005-0000-0000-0000DF120000}"/>
    <cellStyle name="Normal 8 2 3 2 5" xfId="5505" xr:uid="{00000000-0005-0000-0000-0000E0120000}"/>
    <cellStyle name="Normal 8 2 3 3" xfId="2129" xr:uid="{00000000-0005-0000-0000-0000E1120000}"/>
    <cellStyle name="Normal 8 2 3 3 2" xfId="4214" xr:uid="{00000000-0005-0000-0000-0000E2120000}"/>
    <cellStyle name="Normal 8 2 3 3 3" xfId="5507" xr:uid="{00000000-0005-0000-0000-0000E3120000}"/>
    <cellStyle name="Normal 8 2 3 4" xfId="1109" xr:uid="{00000000-0005-0000-0000-0000E4120000}"/>
    <cellStyle name="Normal 8 2 3 5" xfId="2972" xr:uid="{00000000-0005-0000-0000-0000E5120000}"/>
    <cellStyle name="Normal 8 2 3 6" xfId="4211" xr:uid="{00000000-0005-0000-0000-0000E6120000}"/>
    <cellStyle name="Normal 8 2 3 7" xfId="5504" xr:uid="{00000000-0005-0000-0000-0000E7120000}"/>
    <cellStyle name="Normal 8 2 4" xfId="441" xr:uid="{00000000-0005-0000-0000-0000E8120000}"/>
    <cellStyle name="Normal 8 2 4 2" xfId="2299" xr:uid="{00000000-0005-0000-0000-0000E9120000}"/>
    <cellStyle name="Normal 8 2 4 2 2" xfId="4216" xr:uid="{00000000-0005-0000-0000-0000EA120000}"/>
    <cellStyle name="Normal 8 2 4 2 3" xfId="5509" xr:uid="{00000000-0005-0000-0000-0000EB120000}"/>
    <cellStyle name="Normal 8 2 4 3" xfId="1475" xr:uid="{00000000-0005-0000-0000-0000EC120000}"/>
    <cellStyle name="Normal 8 2 4 4" xfId="4215" xr:uid="{00000000-0005-0000-0000-0000ED120000}"/>
    <cellStyle name="Normal 8 2 4 5" xfId="5508" xr:uid="{00000000-0005-0000-0000-0000EE120000}"/>
    <cellStyle name="Normal 8 2 5" xfId="613" xr:uid="{00000000-0005-0000-0000-0000EF120000}"/>
    <cellStyle name="Normal 8 2 5 2" xfId="2468" xr:uid="{00000000-0005-0000-0000-0000F0120000}"/>
    <cellStyle name="Normal 8 2 5 3" xfId="4217" xr:uid="{00000000-0005-0000-0000-0000F1120000}"/>
    <cellStyle name="Normal 8 2 5 4" xfId="5510" xr:uid="{00000000-0005-0000-0000-0000F2120000}"/>
    <cellStyle name="Normal 8 2 6" xfId="1970" xr:uid="{00000000-0005-0000-0000-0000F3120000}"/>
    <cellStyle name="Normal 8 2 7" xfId="945" xr:uid="{00000000-0005-0000-0000-0000F4120000}"/>
    <cellStyle name="Normal 8 2 8" xfId="2815" xr:uid="{00000000-0005-0000-0000-0000F5120000}"/>
    <cellStyle name="Normal 8 2 9" xfId="3115" xr:uid="{00000000-0005-0000-0000-0000F6120000}"/>
    <cellStyle name="Normal 8 3" xfId="77" xr:uid="{00000000-0005-0000-0000-0000F7120000}"/>
    <cellStyle name="Normal 8 3 10" xfId="4218" xr:uid="{00000000-0005-0000-0000-0000F8120000}"/>
    <cellStyle name="Normal 8 3 11" xfId="5511" xr:uid="{00000000-0005-0000-0000-0000F9120000}"/>
    <cellStyle name="Normal 8 3 2" xfId="142" xr:uid="{00000000-0005-0000-0000-0000FA120000}"/>
    <cellStyle name="Normal 8 3 2 2" xfId="350" xr:uid="{00000000-0005-0000-0000-0000FB120000}"/>
    <cellStyle name="Normal 8 3 2 2 2" xfId="855" xr:uid="{00000000-0005-0000-0000-0000FC120000}"/>
    <cellStyle name="Normal 8 3 2 2 2 2" xfId="2707" xr:uid="{00000000-0005-0000-0000-0000FD120000}"/>
    <cellStyle name="Normal 8 3 2 2 2 2 2" xfId="4222" xr:uid="{00000000-0005-0000-0000-0000FE120000}"/>
    <cellStyle name="Normal 8 3 2 2 2 2 3" xfId="5515" xr:uid="{00000000-0005-0000-0000-0000FF120000}"/>
    <cellStyle name="Normal 8 3 2 2 2 3" xfId="1733" xr:uid="{00000000-0005-0000-0000-000000130000}"/>
    <cellStyle name="Normal 8 3 2 2 2 4" xfId="4221" xr:uid="{00000000-0005-0000-0000-000001130000}"/>
    <cellStyle name="Normal 8 3 2 2 2 5" xfId="5514" xr:uid="{00000000-0005-0000-0000-000002130000}"/>
    <cellStyle name="Normal 8 3 2 2 3" xfId="2209" xr:uid="{00000000-0005-0000-0000-000003130000}"/>
    <cellStyle name="Normal 8 3 2 2 3 2" xfId="4223" xr:uid="{00000000-0005-0000-0000-000004130000}"/>
    <cellStyle name="Normal 8 3 2 2 3 3" xfId="5516" xr:uid="{00000000-0005-0000-0000-000005130000}"/>
    <cellStyle name="Normal 8 3 2 2 4" xfId="1189" xr:uid="{00000000-0005-0000-0000-000006130000}"/>
    <cellStyle name="Normal 8 3 2 2 5" xfId="3052" xr:uid="{00000000-0005-0000-0000-000007130000}"/>
    <cellStyle name="Normal 8 3 2 2 6" xfId="4220" xr:uid="{00000000-0005-0000-0000-000008130000}"/>
    <cellStyle name="Normal 8 3 2 2 7" xfId="5513" xr:uid="{00000000-0005-0000-0000-000009130000}"/>
    <cellStyle name="Normal 8 3 2 3" xfId="521" xr:uid="{00000000-0005-0000-0000-00000A130000}"/>
    <cellStyle name="Normal 8 3 2 3 2" xfId="2379" xr:uid="{00000000-0005-0000-0000-00000B130000}"/>
    <cellStyle name="Normal 8 3 2 3 2 2" xfId="4225" xr:uid="{00000000-0005-0000-0000-00000C130000}"/>
    <cellStyle name="Normal 8 3 2 3 2 3" xfId="5518" xr:uid="{00000000-0005-0000-0000-00000D130000}"/>
    <cellStyle name="Normal 8 3 2 3 3" xfId="1555" xr:uid="{00000000-0005-0000-0000-00000E130000}"/>
    <cellStyle name="Normal 8 3 2 3 4" xfId="4224" xr:uid="{00000000-0005-0000-0000-00000F130000}"/>
    <cellStyle name="Normal 8 3 2 3 5" xfId="5517" xr:uid="{00000000-0005-0000-0000-000010130000}"/>
    <cellStyle name="Normal 8 3 2 4" xfId="693" xr:uid="{00000000-0005-0000-0000-000011130000}"/>
    <cellStyle name="Normal 8 3 2 4 2" xfId="2548" xr:uid="{00000000-0005-0000-0000-000012130000}"/>
    <cellStyle name="Normal 8 3 2 4 3" xfId="4226" xr:uid="{00000000-0005-0000-0000-000013130000}"/>
    <cellStyle name="Normal 8 3 2 4 4" xfId="5519" xr:uid="{00000000-0005-0000-0000-000014130000}"/>
    <cellStyle name="Normal 8 3 2 5" xfId="2050" xr:uid="{00000000-0005-0000-0000-000015130000}"/>
    <cellStyle name="Normal 8 3 2 6" xfId="1025" xr:uid="{00000000-0005-0000-0000-000016130000}"/>
    <cellStyle name="Normal 8 3 2 7" xfId="2895" xr:uid="{00000000-0005-0000-0000-000017130000}"/>
    <cellStyle name="Normal 8 3 2 8" xfId="4219" xr:uid="{00000000-0005-0000-0000-000018130000}"/>
    <cellStyle name="Normal 8 3 2 9" xfId="5512" xr:uid="{00000000-0005-0000-0000-000019130000}"/>
    <cellStyle name="Normal 8 3 3" xfId="286" xr:uid="{00000000-0005-0000-0000-00001A130000}"/>
    <cellStyle name="Normal 8 3 3 2" xfId="791" xr:uid="{00000000-0005-0000-0000-00001B130000}"/>
    <cellStyle name="Normal 8 3 3 2 2" xfId="2643" xr:uid="{00000000-0005-0000-0000-00001C130000}"/>
    <cellStyle name="Normal 8 3 3 2 2 2" xfId="4229" xr:uid="{00000000-0005-0000-0000-00001D130000}"/>
    <cellStyle name="Normal 8 3 3 2 2 3" xfId="5522" xr:uid="{00000000-0005-0000-0000-00001E130000}"/>
    <cellStyle name="Normal 8 3 3 2 3" xfId="1669" xr:uid="{00000000-0005-0000-0000-00001F130000}"/>
    <cellStyle name="Normal 8 3 3 2 4" xfId="4228" xr:uid="{00000000-0005-0000-0000-000020130000}"/>
    <cellStyle name="Normal 8 3 3 2 5" xfId="5521" xr:uid="{00000000-0005-0000-0000-000021130000}"/>
    <cellStyle name="Normal 8 3 3 3" xfId="2145" xr:uid="{00000000-0005-0000-0000-000022130000}"/>
    <cellStyle name="Normal 8 3 3 3 2" xfId="4230" xr:uid="{00000000-0005-0000-0000-000023130000}"/>
    <cellStyle name="Normal 8 3 3 3 3" xfId="5523" xr:uid="{00000000-0005-0000-0000-000024130000}"/>
    <cellStyle name="Normal 8 3 3 4" xfId="1125" xr:uid="{00000000-0005-0000-0000-000025130000}"/>
    <cellStyle name="Normal 8 3 3 5" xfId="2988" xr:uid="{00000000-0005-0000-0000-000026130000}"/>
    <cellStyle name="Normal 8 3 3 6" xfId="4227" xr:uid="{00000000-0005-0000-0000-000027130000}"/>
    <cellStyle name="Normal 8 3 3 7" xfId="5520" xr:uid="{00000000-0005-0000-0000-000028130000}"/>
    <cellStyle name="Normal 8 3 4" xfId="457" xr:uid="{00000000-0005-0000-0000-000029130000}"/>
    <cellStyle name="Normal 8 3 4 2" xfId="2315" xr:uid="{00000000-0005-0000-0000-00002A130000}"/>
    <cellStyle name="Normal 8 3 4 2 2" xfId="4232" xr:uid="{00000000-0005-0000-0000-00002B130000}"/>
    <cellStyle name="Normal 8 3 4 2 3" xfId="5525" xr:uid="{00000000-0005-0000-0000-00002C130000}"/>
    <cellStyle name="Normal 8 3 4 3" xfId="1491" xr:uid="{00000000-0005-0000-0000-00002D130000}"/>
    <cellStyle name="Normal 8 3 4 4" xfId="4231" xr:uid="{00000000-0005-0000-0000-00002E130000}"/>
    <cellStyle name="Normal 8 3 4 5" xfId="5524" xr:uid="{00000000-0005-0000-0000-00002F130000}"/>
    <cellStyle name="Normal 8 3 5" xfId="629" xr:uid="{00000000-0005-0000-0000-000030130000}"/>
    <cellStyle name="Normal 8 3 5 2" xfId="2484" xr:uid="{00000000-0005-0000-0000-000031130000}"/>
    <cellStyle name="Normal 8 3 5 3" xfId="4233" xr:uid="{00000000-0005-0000-0000-000032130000}"/>
    <cellStyle name="Normal 8 3 5 4" xfId="5526" xr:uid="{00000000-0005-0000-0000-000033130000}"/>
    <cellStyle name="Normal 8 3 6" xfId="1986" xr:uid="{00000000-0005-0000-0000-000034130000}"/>
    <cellStyle name="Normal 8 3 7" xfId="961" xr:uid="{00000000-0005-0000-0000-000035130000}"/>
    <cellStyle name="Normal 8 3 8" xfId="2831" xr:uid="{00000000-0005-0000-0000-000036130000}"/>
    <cellStyle name="Normal 8 3 9" xfId="3131" xr:uid="{00000000-0005-0000-0000-000037130000}"/>
    <cellStyle name="Normal 8 4" xfId="91" xr:uid="{00000000-0005-0000-0000-000038130000}"/>
    <cellStyle name="Normal 8 4 10" xfId="4234" xr:uid="{00000000-0005-0000-0000-000039130000}"/>
    <cellStyle name="Normal 8 4 11" xfId="5527" xr:uid="{00000000-0005-0000-0000-00003A130000}"/>
    <cellStyle name="Normal 8 4 2" xfId="155" xr:uid="{00000000-0005-0000-0000-00003B130000}"/>
    <cellStyle name="Normal 8 4 2 2" xfId="363" xr:uid="{00000000-0005-0000-0000-00003C130000}"/>
    <cellStyle name="Normal 8 4 2 2 2" xfId="868" xr:uid="{00000000-0005-0000-0000-00003D130000}"/>
    <cellStyle name="Normal 8 4 2 2 2 2" xfId="2720" xr:uid="{00000000-0005-0000-0000-00003E130000}"/>
    <cellStyle name="Normal 8 4 2 2 2 2 2" xfId="4238" xr:uid="{00000000-0005-0000-0000-00003F130000}"/>
    <cellStyle name="Normal 8 4 2 2 2 2 3" xfId="5531" xr:uid="{00000000-0005-0000-0000-000040130000}"/>
    <cellStyle name="Normal 8 4 2 2 2 3" xfId="1746" xr:uid="{00000000-0005-0000-0000-000041130000}"/>
    <cellStyle name="Normal 8 4 2 2 2 4" xfId="4237" xr:uid="{00000000-0005-0000-0000-000042130000}"/>
    <cellStyle name="Normal 8 4 2 2 2 5" xfId="5530" xr:uid="{00000000-0005-0000-0000-000043130000}"/>
    <cellStyle name="Normal 8 4 2 2 3" xfId="2222" xr:uid="{00000000-0005-0000-0000-000044130000}"/>
    <cellStyle name="Normal 8 4 2 2 3 2" xfId="4239" xr:uid="{00000000-0005-0000-0000-000045130000}"/>
    <cellStyle name="Normal 8 4 2 2 3 3" xfId="5532" xr:uid="{00000000-0005-0000-0000-000046130000}"/>
    <cellStyle name="Normal 8 4 2 2 4" xfId="1202" xr:uid="{00000000-0005-0000-0000-000047130000}"/>
    <cellStyle name="Normal 8 4 2 2 5" xfId="3065" xr:uid="{00000000-0005-0000-0000-000048130000}"/>
    <cellStyle name="Normal 8 4 2 2 6" xfId="4236" xr:uid="{00000000-0005-0000-0000-000049130000}"/>
    <cellStyle name="Normal 8 4 2 2 7" xfId="5529" xr:uid="{00000000-0005-0000-0000-00004A130000}"/>
    <cellStyle name="Normal 8 4 2 3" xfId="534" xr:uid="{00000000-0005-0000-0000-00004B130000}"/>
    <cellStyle name="Normal 8 4 2 3 2" xfId="2392" xr:uid="{00000000-0005-0000-0000-00004C130000}"/>
    <cellStyle name="Normal 8 4 2 3 2 2" xfId="4241" xr:uid="{00000000-0005-0000-0000-00004D130000}"/>
    <cellStyle name="Normal 8 4 2 3 2 3" xfId="5534" xr:uid="{00000000-0005-0000-0000-00004E130000}"/>
    <cellStyle name="Normal 8 4 2 3 3" xfId="1568" xr:uid="{00000000-0005-0000-0000-00004F130000}"/>
    <cellStyle name="Normal 8 4 2 3 4" xfId="4240" xr:uid="{00000000-0005-0000-0000-000050130000}"/>
    <cellStyle name="Normal 8 4 2 3 5" xfId="5533" xr:uid="{00000000-0005-0000-0000-000051130000}"/>
    <cellStyle name="Normal 8 4 2 4" xfId="706" xr:uid="{00000000-0005-0000-0000-000052130000}"/>
    <cellStyle name="Normal 8 4 2 4 2" xfId="2561" xr:uid="{00000000-0005-0000-0000-000053130000}"/>
    <cellStyle name="Normal 8 4 2 4 3" xfId="4242" xr:uid="{00000000-0005-0000-0000-000054130000}"/>
    <cellStyle name="Normal 8 4 2 4 4" xfId="5535" xr:uid="{00000000-0005-0000-0000-000055130000}"/>
    <cellStyle name="Normal 8 4 2 5" xfId="2063" xr:uid="{00000000-0005-0000-0000-000056130000}"/>
    <cellStyle name="Normal 8 4 2 6" xfId="1038" xr:uid="{00000000-0005-0000-0000-000057130000}"/>
    <cellStyle name="Normal 8 4 2 7" xfId="2908" xr:uid="{00000000-0005-0000-0000-000058130000}"/>
    <cellStyle name="Normal 8 4 2 8" xfId="4235" xr:uid="{00000000-0005-0000-0000-000059130000}"/>
    <cellStyle name="Normal 8 4 2 9" xfId="5528" xr:uid="{00000000-0005-0000-0000-00005A130000}"/>
    <cellStyle name="Normal 8 4 3" xfId="299" xr:uid="{00000000-0005-0000-0000-00005B130000}"/>
    <cellStyle name="Normal 8 4 3 2" xfId="804" xr:uid="{00000000-0005-0000-0000-00005C130000}"/>
    <cellStyle name="Normal 8 4 3 2 2" xfId="2656" xr:uid="{00000000-0005-0000-0000-00005D130000}"/>
    <cellStyle name="Normal 8 4 3 2 2 2" xfId="4245" xr:uid="{00000000-0005-0000-0000-00005E130000}"/>
    <cellStyle name="Normal 8 4 3 2 2 3" xfId="5538" xr:uid="{00000000-0005-0000-0000-00005F130000}"/>
    <cellStyle name="Normal 8 4 3 2 3" xfId="1682" xr:uid="{00000000-0005-0000-0000-000060130000}"/>
    <cellStyle name="Normal 8 4 3 2 4" xfId="4244" xr:uid="{00000000-0005-0000-0000-000061130000}"/>
    <cellStyle name="Normal 8 4 3 2 5" xfId="5537" xr:uid="{00000000-0005-0000-0000-000062130000}"/>
    <cellStyle name="Normal 8 4 3 3" xfId="2158" xr:uid="{00000000-0005-0000-0000-000063130000}"/>
    <cellStyle name="Normal 8 4 3 3 2" xfId="4246" xr:uid="{00000000-0005-0000-0000-000064130000}"/>
    <cellStyle name="Normal 8 4 3 3 3" xfId="5539" xr:uid="{00000000-0005-0000-0000-000065130000}"/>
    <cellStyle name="Normal 8 4 3 4" xfId="1138" xr:uid="{00000000-0005-0000-0000-000066130000}"/>
    <cellStyle name="Normal 8 4 3 5" xfId="3001" xr:uid="{00000000-0005-0000-0000-000067130000}"/>
    <cellStyle name="Normal 8 4 3 6" xfId="4243" xr:uid="{00000000-0005-0000-0000-000068130000}"/>
    <cellStyle name="Normal 8 4 3 7" xfId="5536" xr:uid="{00000000-0005-0000-0000-000069130000}"/>
    <cellStyle name="Normal 8 4 4" xfId="470" xr:uid="{00000000-0005-0000-0000-00006A130000}"/>
    <cellStyle name="Normal 8 4 4 2" xfId="2328" xr:uid="{00000000-0005-0000-0000-00006B130000}"/>
    <cellStyle name="Normal 8 4 4 2 2" xfId="4248" xr:uid="{00000000-0005-0000-0000-00006C130000}"/>
    <cellStyle name="Normal 8 4 4 2 3" xfId="5541" xr:uid="{00000000-0005-0000-0000-00006D130000}"/>
    <cellStyle name="Normal 8 4 4 3" xfId="1504" xr:uid="{00000000-0005-0000-0000-00006E130000}"/>
    <cellStyle name="Normal 8 4 4 4" xfId="4247" xr:uid="{00000000-0005-0000-0000-00006F130000}"/>
    <cellStyle name="Normal 8 4 4 5" xfId="5540" xr:uid="{00000000-0005-0000-0000-000070130000}"/>
    <cellStyle name="Normal 8 4 5" xfId="642" xr:uid="{00000000-0005-0000-0000-000071130000}"/>
    <cellStyle name="Normal 8 4 5 2" xfId="2497" xr:uid="{00000000-0005-0000-0000-000072130000}"/>
    <cellStyle name="Normal 8 4 5 3" xfId="4249" xr:uid="{00000000-0005-0000-0000-000073130000}"/>
    <cellStyle name="Normal 8 4 5 4" xfId="5542" xr:uid="{00000000-0005-0000-0000-000074130000}"/>
    <cellStyle name="Normal 8 4 6" xfId="1999" xr:uid="{00000000-0005-0000-0000-000075130000}"/>
    <cellStyle name="Normal 8 4 7" xfId="974" xr:uid="{00000000-0005-0000-0000-000076130000}"/>
    <cellStyle name="Normal 8 4 8" xfId="2844" xr:uid="{00000000-0005-0000-0000-000077130000}"/>
    <cellStyle name="Normal 8 4 9" xfId="3144" xr:uid="{00000000-0005-0000-0000-000078130000}"/>
    <cellStyle name="Normal 8 5" xfId="41" xr:uid="{00000000-0005-0000-0000-000079130000}"/>
    <cellStyle name="Normal 8 5 2" xfId="252" xr:uid="{00000000-0005-0000-0000-00007A130000}"/>
    <cellStyle name="Normal 8 5 2 2" xfId="757" xr:uid="{00000000-0005-0000-0000-00007B130000}"/>
    <cellStyle name="Normal 8 5 2 2 2" xfId="2609" xr:uid="{00000000-0005-0000-0000-00007C130000}"/>
    <cellStyle name="Normal 8 5 2 2 2 2" xfId="4253" xr:uid="{00000000-0005-0000-0000-00007D130000}"/>
    <cellStyle name="Normal 8 5 2 2 2 3" xfId="5546" xr:uid="{00000000-0005-0000-0000-00007E130000}"/>
    <cellStyle name="Normal 8 5 2 2 3" xfId="1635" xr:uid="{00000000-0005-0000-0000-00007F130000}"/>
    <cellStyle name="Normal 8 5 2 2 4" xfId="4252" xr:uid="{00000000-0005-0000-0000-000080130000}"/>
    <cellStyle name="Normal 8 5 2 2 5" xfId="5545" xr:uid="{00000000-0005-0000-0000-000081130000}"/>
    <cellStyle name="Normal 8 5 2 3" xfId="2111" xr:uid="{00000000-0005-0000-0000-000082130000}"/>
    <cellStyle name="Normal 8 5 2 3 2" xfId="4254" xr:uid="{00000000-0005-0000-0000-000083130000}"/>
    <cellStyle name="Normal 8 5 2 3 3" xfId="5547" xr:uid="{00000000-0005-0000-0000-000084130000}"/>
    <cellStyle name="Normal 8 5 2 4" xfId="1091" xr:uid="{00000000-0005-0000-0000-000085130000}"/>
    <cellStyle name="Normal 8 5 2 5" xfId="2954" xr:uid="{00000000-0005-0000-0000-000086130000}"/>
    <cellStyle name="Normal 8 5 2 6" xfId="4251" xr:uid="{00000000-0005-0000-0000-000087130000}"/>
    <cellStyle name="Normal 8 5 2 7" xfId="5544" xr:uid="{00000000-0005-0000-0000-000088130000}"/>
    <cellStyle name="Normal 8 5 3" xfId="423" xr:uid="{00000000-0005-0000-0000-000089130000}"/>
    <cellStyle name="Normal 8 5 3 2" xfId="2281" xr:uid="{00000000-0005-0000-0000-00008A130000}"/>
    <cellStyle name="Normal 8 5 3 2 2" xfId="4256" xr:uid="{00000000-0005-0000-0000-00008B130000}"/>
    <cellStyle name="Normal 8 5 3 2 3" xfId="5549" xr:uid="{00000000-0005-0000-0000-00008C130000}"/>
    <cellStyle name="Normal 8 5 3 3" xfId="1457" xr:uid="{00000000-0005-0000-0000-00008D130000}"/>
    <cellStyle name="Normal 8 5 3 4" xfId="4255" xr:uid="{00000000-0005-0000-0000-00008E130000}"/>
    <cellStyle name="Normal 8 5 3 5" xfId="5548" xr:uid="{00000000-0005-0000-0000-00008F130000}"/>
    <cellStyle name="Normal 8 5 4" xfId="595" xr:uid="{00000000-0005-0000-0000-000090130000}"/>
    <cellStyle name="Normal 8 5 4 2" xfId="2450" xr:uid="{00000000-0005-0000-0000-000091130000}"/>
    <cellStyle name="Normal 8 5 4 3" xfId="4257" xr:uid="{00000000-0005-0000-0000-000092130000}"/>
    <cellStyle name="Normal 8 5 4 4" xfId="5550" xr:uid="{00000000-0005-0000-0000-000093130000}"/>
    <cellStyle name="Normal 8 5 5" xfId="1952" xr:uid="{00000000-0005-0000-0000-000094130000}"/>
    <cellStyle name="Normal 8 5 6" xfId="927" xr:uid="{00000000-0005-0000-0000-000095130000}"/>
    <cellStyle name="Normal 8 5 7" xfId="2797" xr:uid="{00000000-0005-0000-0000-000096130000}"/>
    <cellStyle name="Normal 8 5 8" xfId="4250" xr:uid="{00000000-0005-0000-0000-000097130000}"/>
    <cellStyle name="Normal 8 5 9" xfId="5543" xr:uid="{00000000-0005-0000-0000-000098130000}"/>
    <cellStyle name="Normal 8 6" xfId="108" xr:uid="{00000000-0005-0000-0000-000099130000}"/>
    <cellStyle name="Normal 8 6 2" xfId="316" xr:uid="{00000000-0005-0000-0000-00009A130000}"/>
    <cellStyle name="Normal 8 6 2 2" xfId="821" xr:uid="{00000000-0005-0000-0000-00009B130000}"/>
    <cellStyle name="Normal 8 6 2 2 2" xfId="2673" xr:uid="{00000000-0005-0000-0000-00009C130000}"/>
    <cellStyle name="Normal 8 6 2 2 2 2" xfId="4261" xr:uid="{00000000-0005-0000-0000-00009D130000}"/>
    <cellStyle name="Normal 8 6 2 2 2 3" xfId="5554" xr:uid="{00000000-0005-0000-0000-00009E130000}"/>
    <cellStyle name="Normal 8 6 2 2 3" xfId="1699" xr:uid="{00000000-0005-0000-0000-00009F130000}"/>
    <cellStyle name="Normal 8 6 2 2 4" xfId="4260" xr:uid="{00000000-0005-0000-0000-0000A0130000}"/>
    <cellStyle name="Normal 8 6 2 2 5" xfId="5553" xr:uid="{00000000-0005-0000-0000-0000A1130000}"/>
    <cellStyle name="Normal 8 6 2 3" xfId="2175" xr:uid="{00000000-0005-0000-0000-0000A2130000}"/>
    <cellStyle name="Normal 8 6 2 3 2" xfId="4262" xr:uid="{00000000-0005-0000-0000-0000A3130000}"/>
    <cellStyle name="Normal 8 6 2 3 3" xfId="5555" xr:uid="{00000000-0005-0000-0000-0000A4130000}"/>
    <cellStyle name="Normal 8 6 2 4" xfId="1155" xr:uid="{00000000-0005-0000-0000-0000A5130000}"/>
    <cellStyle name="Normal 8 6 2 5" xfId="3018" xr:uid="{00000000-0005-0000-0000-0000A6130000}"/>
    <cellStyle name="Normal 8 6 2 6" xfId="4259" xr:uid="{00000000-0005-0000-0000-0000A7130000}"/>
    <cellStyle name="Normal 8 6 2 7" xfId="5552" xr:uid="{00000000-0005-0000-0000-0000A8130000}"/>
    <cellStyle name="Normal 8 6 3" xfId="487" xr:uid="{00000000-0005-0000-0000-0000A9130000}"/>
    <cellStyle name="Normal 8 6 3 2" xfId="2345" xr:uid="{00000000-0005-0000-0000-0000AA130000}"/>
    <cellStyle name="Normal 8 6 3 2 2" xfId="4264" xr:uid="{00000000-0005-0000-0000-0000AB130000}"/>
    <cellStyle name="Normal 8 6 3 2 3" xfId="5557" xr:uid="{00000000-0005-0000-0000-0000AC130000}"/>
    <cellStyle name="Normal 8 6 3 3" xfId="1521" xr:uid="{00000000-0005-0000-0000-0000AD130000}"/>
    <cellStyle name="Normal 8 6 3 4" xfId="4263" xr:uid="{00000000-0005-0000-0000-0000AE130000}"/>
    <cellStyle name="Normal 8 6 3 5" xfId="5556" xr:uid="{00000000-0005-0000-0000-0000AF130000}"/>
    <cellStyle name="Normal 8 6 4" xfId="659" xr:uid="{00000000-0005-0000-0000-0000B0130000}"/>
    <cellStyle name="Normal 8 6 4 2" xfId="2514" xr:uid="{00000000-0005-0000-0000-0000B1130000}"/>
    <cellStyle name="Normal 8 6 4 3" xfId="4265" xr:uid="{00000000-0005-0000-0000-0000B2130000}"/>
    <cellStyle name="Normal 8 6 4 4" xfId="5558" xr:uid="{00000000-0005-0000-0000-0000B3130000}"/>
    <cellStyle name="Normal 8 6 5" xfId="2016" xr:uid="{00000000-0005-0000-0000-0000B4130000}"/>
    <cellStyle name="Normal 8 6 6" xfId="991" xr:uid="{00000000-0005-0000-0000-0000B5130000}"/>
    <cellStyle name="Normal 8 6 7" xfId="2861" xr:uid="{00000000-0005-0000-0000-0000B6130000}"/>
    <cellStyle name="Normal 8 6 8" xfId="4258" xr:uid="{00000000-0005-0000-0000-0000B7130000}"/>
    <cellStyle name="Normal 8 6 9" xfId="5551" xr:uid="{00000000-0005-0000-0000-0000B8130000}"/>
    <cellStyle name="Normal 8 7" xfId="233" xr:uid="{00000000-0005-0000-0000-0000B9130000}"/>
    <cellStyle name="Normal 8 7 2" xfId="737" xr:uid="{00000000-0005-0000-0000-0000BA130000}"/>
    <cellStyle name="Normal 8 7 2 2" xfId="2590" xr:uid="{00000000-0005-0000-0000-0000BB130000}"/>
    <cellStyle name="Normal 8 7 2 2 2" xfId="4268" xr:uid="{00000000-0005-0000-0000-0000BC130000}"/>
    <cellStyle name="Normal 8 7 2 2 3" xfId="5561" xr:uid="{00000000-0005-0000-0000-0000BD130000}"/>
    <cellStyle name="Normal 8 7 2 3" xfId="1616" xr:uid="{00000000-0005-0000-0000-0000BE130000}"/>
    <cellStyle name="Normal 8 7 2 4" xfId="4267" xr:uid="{00000000-0005-0000-0000-0000BF130000}"/>
    <cellStyle name="Normal 8 7 2 5" xfId="5560" xr:uid="{00000000-0005-0000-0000-0000C0130000}"/>
    <cellStyle name="Normal 8 7 3" xfId="2092" xr:uid="{00000000-0005-0000-0000-0000C1130000}"/>
    <cellStyle name="Normal 8 7 3 2" xfId="4269" xr:uid="{00000000-0005-0000-0000-0000C2130000}"/>
    <cellStyle name="Normal 8 7 3 3" xfId="5562" xr:uid="{00000000-0005-0000-0000-0000C3130000}"/>
    <cellStyle name="Normal 8 7 4" xfId="1072" xr:uid="{00000000-0005-0000-0000-0000C4130000}"/>
    <cellStyle name="Normal 8 7 5" xfId="2935" xr:uid="{00000000-0005-0000-0000-0000C5130000}"/>
    <cellStyle name="Normal 8 7 6" xfId="4266" xr:uid="{00000000-0005-0000-0000-0000C6130000}"/>
    <cellStyle name="Normal 8 7 7" xfId="5559" xr:uid="{00000000-0005-0000-0000-0000C7130000}"/>
    <cellStyle name="Normal 8 8" xfId="404" xr:uid="{00000000-0005-0000-0000-0000C8130000}"/>
    <cellStyle name="Normal 8 8 2" xfId="2262" xr:uid="{00000000-0005-0000-0000-0000C9130000}"/>
    <cellStyle name="Normal 8 8 2 2" xfId="4271" xr:uid="{00000000-0005-0000-0000-0000CA130000}"/>
    <cellStyle name="Normal 8 8 2 3" xfId="5564" xr:uid="{00000000-0005-0000-0000-0000CB130000}"/>
    <cellStyle name="Normal 8 8 3" xfId="1438" xr:uid="{00000000-0005-0000-0000-0000CC130000}"/>
    <cellStyle name="Normal 8 8 4" xfId="4270" xr:uid="{00000000-0005-0000-0000-0000CD130000}"/>
    <cellStyle name="Normal 8 8 5" xfId="5563" xr:uid="{00000000-0005-0000-0000-0000CE130000}"/>
    <cellStyle name="Normal 8 9" xfId="574" xr:uid="{00000000-0005-0000-0000-0000CF130000}"/>
    <cellStyle name="Normal 8 9 2" xfId="2430" xr:uid="{00000000-0005-0000-0000-0000D0130000}"/>
    <cellStyle name="Normal 8 9 3" xfId="4272" xr:uid="{00000000-0005-0000-0000-0000D1130000}"/>
    <cellStyle name="Normal 8 9 4" xfId="5565" xr:uid="{00000000-0005-0000-0000-0000D2130000}"/>
    <cellStyle name="Normal 9" xfId="21" xr:uid="{00000000-0005-0000-0000-0000D3130000}"/>
    <cellStyle name="Normal 9 10" xfId="2779" xr:uid="{00000000-0005-0000-0000-0000D4130000}"/>
    <cellStyle name="Normal 9 11" xfId="4273" xr:uid="{00000000-0005-0000-0000-0000D5130000}"/>
    <cellStyle name="Normal 9 12" xfId="5566" xr:uid="{00000000-0005-0000-0000-0000D6130000}"/>
    <cellStyle name="Normal 9 2" xfId="55" xr:uid="{00000000-0005-0000-0000-0000D7130000}"/>
    <cellStyle name="Normal 9 3" xfId="72" xr:uid="{00000000-0005-0000-0000-0000D8130000}"/>
    <cellStyle name="Normal 9 4" xfId="86" xr:uid="{00000000-0005-0000-0000-0000D9130000}"/>
    <cellStyle name="Normal 9 5" xfId="234" xr:uid="{00000000-0005-0000-0000-0000DA130000}"/>
    <cellStyle name="Normal 9 5 2" xfId="738" xr:uid="{00000000-0005-0000-0000-0000DB130000}"/>
    <cellStyle name="Normal 9 5 2 2" xfId="2591" xr:uid="{00000000-0005-0000-0000-0000DC130000}"/>
    <cellStyle name="Normal 9 5 2 2 2" xfId="4276" xr:uid="{00000000-0005-0000-0000-0000DD130000}"/>
    <cellStyle name="Normal 9 5 2 2 3" xfId="5569" xr:uid="{00000000-0005-0000-0000-0000DE130000}"/>
    <cellStyle name="Normal 9 5 2 3" xfId="1617" xr:uid="{00000000-0005-0000-0000-0000DF130000}"/>
    <cellStyle name="Normal 9 5 2 4" xfId="4275" xr:uid="{00000000-0005-0000-0000-0000E0130000}"/>
    <cellStyle name="Normal 9 5 2 5" xfId="5568" xr:uid="{00000000-0005-0000-0000-0000E1130000}"/>
    <cellStyle name="Normal 9 5 3" xfId="2093" xr:uid="{00000000-0005-0000-0000-0000E2130000}"/>
    <cellStyle name="Normal 9 5 3 2" xfId="4277" xr:uid="{00000000-0005-0000-0000-0000E3130000}"/>
    <cellStyle name="Normal 9 5 3 3" xfId="5570" xr:uid="{00000000-0005-0000-0000-0000E4130000}"/>
    <cellStyle name="Normal 9 5 4" xfId="1073" xr:uid="{00000000-0005-0000-0000-0000E5130000}"/>
    <cellStyle name="Normal 9 5 5" xfId="2936" xr:uid="{00000000-0005-0000-0000-0000E6130000}"/>
    <cellStyle name="Normal 9 5 6" xfId="4274" xr:uid="{00000000-0005-0000-0000-0000E7130000}"/>
    <cellStyle name="Normal 9 5 7" xfId="5567" xr:uid="{00000000-0005-0000-0000-0000E8130000}"/>
    <cellStyle name="Normal 9 6" xfId="405" xr:uid="{00000000-0005-0000-0000-0000E9130000}"/>
    <cellStyle name="Normal 9 6 2" xfId="2263" xr:uid="{00000000-0005-0000-0000-0000EA130000}"/>
    <cellStyle name="Normal 9 6 2 2" xfId="4279" xr:uid="{00000000-0005-0000-0000-0000EB130000}"/>
    <cellStyle name="Normal 9 6 2 3" xfId="5572" xr:uid="{00000000-0005-0000-0000-0000EC130000}"/>
    <cellStyle name="Normal 9 6 3" xfId="1439" xr:uid="{00000000-0005-0000-0000-0000ED130000}"/>
    <cellStyle name="Normal 9 6 4" xfId="4278" xr:uid="{00000000-0005-0000-0000-0000EE130000}"/>
    <cellStyle name="Normal 9 6 5" xfId="5571" xr:uid="{00000000-0005-0000-0000-0000EF130000}"/>
    <cellStyle name="Normal 9 7" xfId="575" xr:uid="{00000000-0005-0000-0000-0000F0130000}"/>
    <cellStyle name="Normal 9 7 2" xfId="2431" xr:uid="{00000000-0005-0000-0000-0000F1130000}"/>
    <cellStyle name="Normal 9 7 3" xfId="4280" xr:uid="{00000000-0005-0000-0000-0000F2130000}"/>
    <cellStyle name="Normal 9 7 4" xfId="5573" xr:uid="{00000000-0005-0000-0000-0000F3130000}"/>
    <cellStyle name="Normal 9 8" xfId="1934" xr:uid="{00000000-0005-0000-0000-0000F4130000}"/>
    <cellStyle name="Normal 9 9" xfId="909" xr:uid="{00000000-0005-0000-0000-0000F5130000}"/>
    <cellStyle name="Note" xfId="5933" xr:uid="{00000000-0005-0000-0000-0000F6130000}"/>
    <cellStyle name="Note 2" xfId="5934" xr:uid="{00000000-0005-0000-0000-0000F7130000}"/>
    <cellStyle name="Note 3" xfId="5935" xr:uid="{00000000-0005-0000-0000-0000F8130000}"/>
    <cellStyle name="Note 4" xfId="5936" xr:uid="{00000000-0005-0000-0000-0000F9130000}"/>
    <cellStyle name="Output" xfId="5937" xr:uid="{00000000-0005-0000-0000-0000FA130000}"/>
    <cellStyle name="Output 2" xfId="5938" xr:uid="{00000000-0005-0000-0000-0000FB130000}"/>
    <cellStyle name="Output_08 OUVERTURE NOVEMBRE 2012." xfId="5939" xr:uid="{00000000-0005-0000-0000-0000FC130000}"/>
    <cellStyle name="Percent 2" xfId="890" xr:uid="{00000000-0005-0000-0000-0000FD130000}"/>
    <cellStyle name="Percent 2 2" xfId="5940" xr:uid="{00000000-0005-0000-0000-0000FE130000}"/>
    <cellStyle name="Percent 3" xfId="891" xr:uid="{00000000-0005-0000-0000-0000FF130000}"/>
    <cellStyle name="Pourcentage" xfId="22" builtinId="5"/>
    <cellStyle name="Pourcentage 2" xfId="23" xr:uid="{00000000-0005-0000-0000-000001140000}"/>
    <cellStyle name="Pourcentage 2 10" xfId="1935" xr:uid="{00000000-0005-0000-0000-000002140000}"/>
    <cellStyle name="Pourcentage 2 11" xfId="910" xr:uid="{00000000-0005-0000-0000-000003140000}"/>
    <cellStyle name="Pourcentage 2 12" xfId="2780" xr:uid="{00000000-0005-0000-0000-000004140000}"/>
    <cellStyle name="Pourcentage 2 13" xfId="3084" xr:uid="{00000000-0005-0000-0000-000005140000}"/>
    <cellStyle name="Pourcentage 2 14" xfId="4281" xr:uid="{00000000-0005-0000-0000-000006140000}"/>
    <cellStyle name="Pourcentage 2 15" xfId="5574" xr:uid="{00000000-0005-0000-0000-000007140000}"/>
    <cellStyle name="Pourcentage 2 16" xfId="5941" xr:uid="{00000000-0005-0000-0000-000008140000}"/>
    <cellStyle name="Pourcentage 2 2" xfId="36" xr:uid="{00000000-0005-0000-0000-000009140000}"/>
    <cellStyle name="Pourcentage 2 2 10" xfId="922" xr:uid="{00000000-0005-0000-0000-00000A140000}"/>
    <cellStyle name="Pourcentage 2 2 11" xfId="2792" xr:uid="{00000000-0005-0000-0000-00000B140000}"/>
    <cellStyle name="Pourcentage 2 2 12" xfId="3092" xr:uid="{00000000-0005-0000-0000-00000C140000}"/>
    <cellStyle name="Pourcentage 2 2 13" xfId="4282" xr:uid="{00000000-0005-0000-0000-00000D140000}"/>
    <cellStyle name="Pourcentage 2 2 14" xfId="5575" xr:uid="{00000000-0005-0000-0000-00000E140000}"/>
    <cellStyle name="Pourcentage 2 2 2" xfId="47" xr:uid="{00000000-0005-0000-0000-00000F140000}"/>
    <cellStyle name="Pourcentage 2 2 2 10" xfId="4283" xr:uid="{00000000-0005-0000-0000-000010140000}"/>
    <cellStyle name="Pourcentage 2 2 2 11" xfId="5576" xr:uid="{00000000-0005-0000-0000-000011140000}"/>
    <cellStyle name="Pourcentage 2 2 2 2" xfId="114" xr:uid="{00000000-0005-0000-0000-000012140000}"/>
    <cellStyle name="Pourcentage 2 2 2 2 2" xfId="322" xr:uid="{00000000-0005-0000-0000-000013140000}"/>
    <cellStyle name="Pourcentage 2 2 2 2 2 2" xfId="827" xr:uid="{00000000-0005-0000-0000-000014140000}"/>
    <cellStyle name="Pourcentage 2 2 2 2 2 2 2" xfId="2679" xr:uid="{00000000-0005-0000-0000-000015140000}"/>
    <cellStyle name="Pourcentage 2 2 2 2 2 2 2 2" xfId="4287" xr:uid="{00000000-0005-0000-0000-000016140000}"/>
    <cellStyle name="Pourcentage 2 2 2 2 2 2 2 3" xfId="5580" xr:uid="{00000000-0005-0000-0000-000017140000}"/>
    <cellStyle name="Pourcentage 2 2 2 2 2 2 3" xfId="1705" xr:uid="{00000000-0005-0000-0000-000018140000}"/>
    <cellStyle name="Pourcentage 2 2 2 2 2 2 4" xfId="4286" xr:uid="{00000000-0005-0000-0000-000019140000}"/>
    <cellStyle name="Pourcentage 2 2 2 2 2 2 5" xfId="5579" xr:uid="{00000000-0005-0000-0000-00001A140000}"/>
    <cellStyle name="Pourcentage 2 2 2 2 2 3" xfId="2181" xr:uid="{00000000-0005-0000-0000-00001B140000}"/>
    <cellStyle name="Pourcentage 2 2 2 2 2 3 2" xfId="4288" xr:uid="{00000000-0005-0000-0000-00001C140000}"/>
    <cellStyle name="Pourcentage 2 2 2 2 2 3 3" xfId="5581" xr:uid="{00000000-0005-0000-0000-00001D140000}"/>
    <cellStyle name="Pourcentage 2 2 2 2 2 4" xfId="1161" xr:uid="{00000000-0005-0000-0000-00001E140000}"/>
    <cellStyle name="Pourcentage 2 2 2 2 2 5" xfId="3024" xr:uid="{00000000-0005-0000-0000-00001F140000}"/>
    <cellStyle name="Pourcentage 2 2 2 2 2 6" xfId="4285" xr:uid="{00000000-0005-0000-0000-000020140000}"/>
    <cellStyle name="Pourcentage 2 2 2 2 2 7" xfId="5578" xr:uid="{00000000-0005-0000-0000-000021140000}"/>
    <cellStyle name="Pourcentage 2 2 2 2 3" xfId="493" xr:uid="{00000000-0005-0000-0000-000022140000}"/>
    <cellStyle name="Pourcentage 2 2 2 2 3 2" xfId="2351" xr:uid="{00000000-0005-0000-0000-000023140000}"/>
    <cellStyle name="Pourcentage 2 2 2 2 3 2 2" xfId="4290" xr:uid="{00000000-0005-0000-0000-000024140000}"/>
    <cellStyle name="Pourcentage 2 2 2 2 3 2 3" xfId="5583" xr:uid="{00000000-0005-0000-0000-000025140000}"/>
    <cellStyle name="Pourcentage 2 2 2 2 3 3" xfId="1527" xr:uid="{00000000-0005-0000-0000-000026140000}"/>
    <cellStyle name="Pourcentage 2 2 2 2 3 4" xfId="4289" xr:uid="{00000000-0005-0000-0000-000027140000}"/>
    <cellStyle name="Pourcentage 2 2 2 2 3 5" xfId="5582" xr:uid="{00000000-0005-0000-0000-000028140000}"/>
    <cellStyle name="Pourcentage 2 2 2 2 4" xfId="665" xr:uid="{00000000-0005-0000-0000-000029140000}"/>
    <cellStyle name="Pourcentage 2 2 2 2 4 2" xfId="2520" xr:uid="{00000000-0005-0000-0000-00002A140000}"/>
    <cellStyle name="Pourcentage 2 2 2 2 4 3" xfId="4291" xr:uid="{00000000-0005-0000-0000-00002B140000}"/>
    <cellStyle name="Pourcentage 2 2 2 2 4 4" xfId="5584" xr:uid="{00000000-0005-0000-0000-00002C140000}"/>
    <cellStyle name="Pourcentage 2 2 2 2 5" xfId="2022" xr:uid="{00000000-0005-0000-0000-00002D140000}"/>
    <cellStyle name="Pourcentage 2 2 2 2 6" xfId="997" xr:uid="{00000000-0005-0000-0000-00002E140000}"/>
    <cellStyle name="Pourcentage 2 2 2 2 7" xfId="2867" xr:uid="{00000000-0005-0000-0000-00002F140000}"/>
    <cellStyle name="Pourcentage 2 2 2 2 8" xfId="4284" xr:uid="{00000000-0005-0000-0000-000030140000}"/>
    <cellStyle name="Pourcentage 2 2 2 2 9" xfId="5577" xr:uid="{00000000-0005-0000-0000-000031140000}"/>
    <cellStyle name="Pourcentage 2 2 2 3" xfId="258" xr:uid="{00000000-0005-0000-0000-000032140000}"/>
    <cellStyle name="Pourcentage 2 2 2 3 2" xfId="763" xr:uid="{00000000-0005-0000-0000-000033140000}"/>
    <cellStyle name="Pourcentage 2 2 2 3 2 2" xfId="2615" xr:uid="{00000000-0005-0000-0000-000034140000}"/>
    <cellStyle name="Pourcentage 2 2 2 3 2 2 2" xfId="4294" xr:uid="{00000000-0005-0000-0000-000035140000}"/>
    <cellStyle name="Pourcentage 2 2 2 3 2 2 3" xfId="5587" xr:uid="{00000000-0005-0000-0000-000036140000}"/>
    <cellStyle name="Pourcentage 2 2 2 3 2 3" xfId="1641" xr:uid="{00000000-0005-0000-0000-000037140000}"/>
    <cellStyle name="Pourcentage 2 2 2 3 2 4" xfId="4293" xr:uid="{00000000-0005-0000-0000-000038140000}"/>
    <cellStyle name="Pourcentage 2 2 2 3 2 5" xfId="5586" xr:uid="{00000000-0005-0000-0000-000039140000}"/>
    <cellStyle name="Pourcentage 2 2 2 3 3" xfId="2117" xr:uid="{00000000-0005-0000-0000-00003A140000}"/>
    <cellStyle name="Pourcentage 2 2 2 3 3 2" xfId="4295" xr:uid="{00000000-0005-0000-0000-00003B140000}"/>
    <cellStyle name="Pourcentage 2 2 2 3 3 3" xfId="5588" xr:uid="{00000000-0005-0000-0000-00003C140000}"/>
    <cellStyle name="Pourcentage 2 2 2 3 4" xfId="1097" xr:uid="{00000000-0005-0000-0000-00003D140000}"/>
    <cellStyle name="Pourcentage 2 2 2 3 5" xfId="2960" xr:uid="{00000000-0005-0000-0000-00003E140000}"/>
    <cellStyle name="Pourcentage 2 2 2 3 6" xfId="4292" xr:uid="{00000000-0005-0000-0000-00003F140000}"/>
    <cellStyle name="Pourcentage 2 2 2 3 7" xfId="5585" xr:uid="{00000000-0005-0000-0000-000040140000}"/>
    <cellStyle name="Pourcentage 2 2 2 4" xfId="429" xr:uid="{00000000-0005-0000-0000-000041140000}"/>
    <cellStyle name="Pourcentage 2 2 2 4 2" xfId="2287" xr:uid="{00000000-0005-0000-0000-000042140000}"/>
    <cellStyle name="Pourcentage 2 2 2 4 2 2" xfId="4297" xr:uid="{00000000-0005-0000-0000-000043140000}"/>
    <cellStyle name="Pourcentage 2 2 2 4 2 3" xfId="5590" xr:uid="{00000000-0005-0000-0000-000044140000}"/>
    <cellStyle name="Pourcentage 2 2 2 4 3" xfId="1463" xr:uid="{00000000-0005-0000-0000-000045140000}"/>
    <cellStyle name="Pourcentage 2 2 2 4 4" xfId="4296" xr:uid="{00000000-0005-0000-0000-000046140000}"/>
    <cellStyle name="Pourcentage 2 2 2 4 5" xfId="5589" xr:uid="{00000000-0005-0000-0000-000047140000}"/>
    <cellStyle name="Pourcentage 2 2 2 5" xfId="601" xr:uid="{00000000-0005-0000-0000-000048140000}"/>
    <cellStyle name="Pourcentage 2 2 2 5 2" xfId="2456" xr:uid="{00000000-0005-0000-0000-000049140000}"/>
    <cellStyle name="Pourcentage 2 2 2 5 3" xfId="4298" xr:uid="{00000000-0005-0000-0000-00004A140000}"/>
    <cellStyle name="Pourcentage 2 2 2 5 4" xfId="5591" xr:uid="{00000000-0005-0000-0000-00004B140000}"/>
    <cellStyle name="Pourcentage 2 2 2 6" xfId="1958" xr:uid="{00000000-0005-0000-0000-00004C140000}"/>
    <cellStyle name="Pourcentage 2 2 2 7" xfId="933" xr:uid="{00000000-0005-0000-0000-00004D140000}"/>
    <cellStyle name="Pourcentage 2 2 2 8" xfId="2803" xr:uid="{00000000-0005-0000-0000-00004E140000}"/>
    <cellStyle name="Pourcentage 2 2 2 9" xfId="3103" xr:uid="{00000000-0005-0000-0000-00004F140000}"/>
    <cellStyle name="Pourcentage 2 2 3" xfId="64" xr:uid="{00000000-0005-0000-0000-000050140000}"/>
    <cellStyle name="Pourcentage 2 2 3 10" xfId="4299" xr:uid="{00000000-0005-0000-0000-000051140000}"/>
    <cellStyle name="Pourcentage 2 2 3 11" xfId="5592" xr:uid="{00000000-0005-0000-0000-000052140000}"/>
    <cellStyle name="Pourcentage 2 2 3 2" xfId="130" xr:uid="{00000000-0005-0000-0000-000053140000}"/>
    <cellStyle name="Pourcentage 2 2 3 2 2" xfId="338" xr:uid="{00000000-0005-0000-0000-000054140000}"/>
    <cellStyle name="Pourcentage 2 2 3 2 2 2" xfId="843" xr:uid="{00000000-0005-0000-0000-000055140000}"/>
    <cellStyle name="Pourcentage 2 2 3 2 2 2 2" xfId="2695" xr:uid="{00000000-0005-0000-0000-000056140000}"/>
    <cellStyle name="Pourcentage 2 2 3 2 2 2 2 2" xfId="4303" xr:uid="{00000000-0005-0000-0000-000057140000}"/>
    <cellStyle name="Pourcentage 2 2 3 2 2 2 2 3" xfId="5596" xr:uid="{00000000-0005-0000-0000-000058140000}"/>
    <cellStyle name="Pourcentage 2 2 3 2 2 2 3" xfId="1721" xr:uid="{00000000-0005-0000-0000-000059140000}"/>
    <cellStyle name="Pourcentage 2 2 3 2 2 2 4" xfId="4302" xr:uid="{00000000-0005-0000-0000-00005A140000}"/>
    <cellStyle name="Pourcentage 2 2 3 2 2 2 5" xfId="5595" xr:uid="{00000000-0005-0000-0000-00005B140000}"/>
    <cellStyle name="Pourcentage 2 2 3 2 2 3" xfId="2197" xr:uid="{00000000-0005-0000-0000-00005C140000}"/>
    <cellStyle name="Pourcentage 2 2 3 2 2 3 2" xfId="4304" xr:uid="{00000000-0005-0000-0000-00005D140000}"/>
    <cellStyle name="Pourcentage 2 2 3 2 2 3 3" xfId="5597" xr:uid="{00000000-0005-0000-0000-00005E140000}"/>
    <cellStyle name="Pourcentage 2 2 3 2 2 4" xfId="1177" xr:uid="{00000000-0005-0000-0000-00005F140000}"/>
    <cellStyle name="Pourcentage 2 2 3 2 2 5" xfId="3040" xr:uid="{00000000-0005-0000-0000-000060140000}"/>
    <cellStyle name="Pourcentage 2 2 3 2 2 6" xfId="4301" xr:uid="{00000000-0005-0000-0000-000061140000}"/>
    <cellStyle name="Pourcentage 2 2 3 2 2 7" xfId="5594" xr:uid="{00000000-0005-0000-0000-000062140000}"/>
    <cellStyle name="Pourcentage 2 2 3 2 3" xfId="509" xr:uid="{00000000-0005-0000-0000-000063140000}"/>
    <cellStyle name="Pourcentage 2 2 3 2 3 2" xfId="2367" xr:uid="{00000000-0005-0000-0000-000064140000}"/>
    <cellStyle name="Pourcentage 2 2 3 2 3 2 2" xfId="4306" xr:uid="{00000000-0005-0000-0000-000065140000}"/>
    <cellStyle name="Pourcentage 2 2 3 2 3 2 3" xfId="5599" xr:uid="{00000000-0005-0000-0000-000066140000}"/>
    <cellStyle name="Pourcentage 2 2 3 2 3 3" xfId="1543" xr:uid="{00000000-0005-0000-0000-000067140000}"/>
    <cellStyle name="Pourcentage 2 2 3 2 3 4" xfId="4305" xr:uid="{00000000-0005-0000-0000-000068140000}"/>
    <cellStyle name="Pourcentage 2 2 3 2 3 5" xfId="5598" xr:uid="{00000000-0005-0000-0000-000069140000}"/>
    <cellStyle name="Pourcentage 2 2 3 2 4" xfId="681" xr:uid="{00000000-0005-0000-0000-00006A140000}"/>
    <cellStyle name="Pourcentage 2 2 3 2 4 2" xfId="2536" xr:uid="{00000000-0005-0000-0000-00006B140000}"/>
    <cellStyle name="Pourcentage 2 2 3 2 4 3" xfId="4307" xr:uid="{00000000-0005-0000-0000-00006C140000}"/>
    <cellStyle name="Pourcentage 2 2 3 2 4 4" xfId="5600" xr:uid="{00000000-0005-0000-0000-00006D140000}"/>
    <cellStyle name="Pourcentage 2 2 3 2 5" xfId="2038" xr:uid="{00000000-0005-0000-0000-00006E140000}"/>
    <cellStyle name="Pourcentage 2 2 3 2 6" xfId="1013" xr:uid="{00000000-0005-0000-0000-00006F140000}"/>
    <cellStyle name="Pourcentage 2 2 3 2 7" xfId="2883" xr:uid="{00000000-0005-0000-0000-000070140000}"/>
    <cellStyle name="Pourcentage 2 2 3 2 8" xfId="4300" xr:uid="{00000000-0005-0000-0000-000071140000}"/>
    <cellStyle name="Pourcentage 2 2 3 2 9" xfId="5593" xr:uid="{00000000-0005-0000-0000-000072140000}"/>
    <cellStyle name="Pourcentage 2 2 3 3" xfId="274" xr:uid="{00000000-0005-0000-0000-000073140000}"/>
    <cellStyle name="Pourcentage 2 2 3 3 2" xfId="779" xr:uid="{00000000-0005-0000-0000-000074140000}"/>
    <cellStyle name="Pourcentage 2 2 3 3 2 2" xfId="2631" xr:uid="{00000000-0005-0000-0000-000075140000}"/>
    <cellStyle name="Pourcentage 2 2 3 3 2 2 2" xfId="4310" xr:uid="{00000000-0005-0000-0000-000076140000}"/>
    <cellStyle name="Pourcentage 2 2 3 3 2 2 3" xfId="5603" xr:uid="{00000000-0005-0000-0000-000077140000}"/>
    <cellStyle name="Pourcentage 2 2 3 3 2 3" xfId="1657" xr:uid="{00000000-0005-0000-0000-000078140000}"/>
    <cellStyle name="Pourcentage 2 2 3 3 2 4" xfId="4309" xr:uid="{00000000-0005-0000-0000-000079140000}"/>
    <cellStyle name="Pourcentage 2 2 3 3 2 5" xfId="5602" xr:uid="{00000000-0005-0000-0000-00007A140000}"/>
    <cellStyle name="Pourcentage 2 2 3 3 3" xfId="2133" xr:uid="{00000000-0005-0000-0000-00007B140000}"/>
    <cellStyle name="Pourcentage 2 2 3 3 3 2" xfId="4311" xr:uid="{00000000-0005-0000-0000-00007C140000}"/>
    <cellStyle name="Pourcentage 2 2 3 3 3 3" xfId="5604" xr:uid="{00000000-0005-0000-0000-00007D140000}"/>
    <cellStyle name="Pourcentage 2 2 3 3 4" xfId="1113" xr:uid="{00000000-0005-0000-0000-00007E140000}"/>
    <cellStyle name="Pourcentage 2 2 3 3 5" xfId="2976" xr:uid="{00000000-0005-0000-0000-00007F140000}"/>
    <cellStyle name="Pourcentage 2 2 3 3 6" xfId="4308" xr:uid="{00000000-0005-0000-0000-000080140000}"/>
    <cellStyle name="Pourcentage 2 2 3 3 7" xfId="5601" xr:uid="{00000000-0005-0000-0000-000081140000}"/>
    <cellStyle name="Pourcentage 2 2 3 4" xfId="445" xr:uid="{00000000-0005-0000-0000-000082140000}"/>
    <cellStyle name="Pourcentage 2 2 3 4 2" xfId="2303" xr:uid="{00000000-0005-0000-0000-000083140000}"/>
    <cellStyle name="Pourcentage 2 2 3 4 2 2" xfId="4313" xr:uid="{00000000-0005-0000-0000-000084140000}"/>
    <cellStyle name="Pourcentage 2 2 3 4 2 3" xfId="5606" xr:uid="{00000000-0005-0000-0000-000085140000}"/>
    <cellStyle name="Pourcentage 2 2 3 4 3" xfId="1479" xr:uid="{00000000-0005-0000-0000-000086140000}"/>
    <cellStyle name="Pourcentage 2 2 3 4 4" xfId="4312" xr:uid="{00000000-0005-0000-0000-000087140000}"/>
    <cellStyle name="Pourcentage 2 2 3 4 5" xfId="5605" xr:uid="{00000000-0005-0000-0000-000088140000}"/>
    <cellStyle name="Pourcentage 2 2 3 5" xfId="617" xr:uid="{00000000-0005-0000-0000-000089140000}"/>
    <cellStyle name="Pourcentage 2 2 3 5 2" xfId="2472" xr:uid="{00000000-0005-0000-0000-00008A140000}"/>
    <cellStyle name="Pourcentage 2 2 3 5 3" xfId="4314" xr:uid="{00000000-0005-0000-0000-00008B140000}"/>
    <cellStyle name="Pourcentage 2 2 3 5 4" xfId="5607" xr:uid="{00000000-0005-0000-0000-00008C140000}"/>
    <cellStyle name="Pourcentage 2 2 3 6" xfId="1974" xr:uid="{00000000-0005-0000-0000-00008D140000}"/>
    <cellStyle name="Pourcentage 2 2 3 7" xfId="949" xr:uid="{00000000-0005-0000-0000-00008E140000}"/>
    <cellStyle name="Pourcentage 2 2 3 8" xfId="2819" xr:uid="{00000000-0005-0000-0000-00008F140000}"/>
    <cellStyle name="Pourcentage 2 2 3 9" xfId="3119" xr:uid="{00000000-0005-0000-0000-000090140000}"/>
    <cellStyle name="Pourcentage 2 2 4" xfId="79" xr:uid="{00000000-0005-0000-0000-000091140000}"/>
    <cellStyle name="Pourcentage 2 2 4 10" xfId="4315" xr:uid="{00000000-0005-0000-0000-000092140000}"/>
    <cellStyle name="Pourcentage 2 2 4 11" xfId="5608" xr:uid="{00000000-0005-0000-0000-000093140000}"/>
    <cellStyle name="Pourcentage 2 2 4 2" xfId="144" xr:uid="{00000000-0005-0000-0000-000094140000}"/>
    <cellStyle name="Pourcentage 2 2 4 2 2" xfId="352" xr:uid="{00000000-0005-0000-0000-000095140000}"/>
    <cellStyle name="Pourcentage 2 2 4 2 2 2" xfId="857" xr:uid="{00000000-0005-0000-0000-000096140000}"/>
    <cellStyle name="Pourcentage 2 2 4 2 2 2 2" xfId="2709" xr:uid="{00000000-0005-0000-0000-000097140000}"/>
    <cellStyle name="Pourcentage 2 2 4 2 2 2 2 2" xfId="4319" xr:uid="{00000000-0005-0000-0000-000098140000}"/>
    <cellStyle name="Pourcentage 2 2 4 2 2 2 2 3" xfId="5612" xr:uid="{00000000-0005-0000-0000-000099140000}"/>
    <cellStyle name="Pourcentage 2 2 4 2 2 2 3" xfId="1735" xr:uid="{00000000-0005-0000-0000-00009A140000}"/>
    <cellStyle name="Pourcentage 2 2 4 2 2 2 4" xfId="4318" xr:uid="{00000000-0005-0000-0000-00009B140000}"/>
    <cellStyle name="Pourcentage 2 2 4 2 2 2 5" xfId="5611" xr:uid="{00000000-0005-0000-0000-00009C140000}"/>
    <cellStyle name="Pourcentage 2 2 4 2 2 3" xfId="2211" xr:uid="{00000000-0005-0000-0000-00009D140000}"/>
    <cellStyle name="Pourcentage 2 2 4 2 2 3 2" xfId="4320" xr:uid="{00000000-0005-0000-0000-00009E140000}"/>
    <cellStyle name="Pourcentage 2 2 4 2 2 3 3" xfId="5613" xr:uid="{00000000-0005-0000-0000-00009F140000}"/>
    <cellStyle name="Pourcentage 2 2 4 2 2 4" xfId="1191" xr:uid="{00000000-0005-0000-0000-0000A0140000}"/>
    <cellStyle name="Pourcentage 2 2 4 2 2 5" xfId="3054" xr:uid="{00000000-0005-0000-0000-0000A1140000}"/>
    <cellStyle name="Pourcentage 2 2 4 2 2 6" xfId="4317" xr:uid="{00000000-0005-0000-0000-0000A2140000}"/>
    <cellStyle name="Pourcentage 2 2 4 2 2 7" xfId="5610" xr:uid="{00000000-0005-0000-0000-0000A3140000}"/>
    <cellStyle name="Pourcentage 2 2 4 2 3" xfId="523" xr:uid="{00000000-0005-0000-0000-0000A4140000}"/>
    <cellStyle name="Pourcentage 2 2 4 2 3 2" xfId="2381" xr:uid="{00000000-0005-0000-0000-0000A5140000}"/>
    <cellStyle name="Pourcentage 2 2 4 2 3 2 2" xfId="4322" xr:uid="{00000000-0005-0000-0000-0000A6140000}"/>
    <cellStyle name="Pourcentage 2 2 4 2 3 2 3" xfId="5615" xr:uid="{00000000-0005-0000-0000-0000A7140000}"/>
    <cellStyle name="Pourcentage 2 2 4 2 3 3" xfId="1557" xr:uid="{00000000-0005-0000-0000-0000A8140000}"/>
    <cellStyle name="Pourcentage 2 2 4 2 3 4" xfId="4321" xr:uid="{00000000-0005-0000-0000-0000A9140000}"/>
    <cellStyle name="Pourcentage 2 2 4 2 3 5" xfId="5614" xr:uid="{00000000-0005-0000-0000-0000AA140000}"/>
    <cellStyle name="Pourcentage 2 2 4 2 4" xfId="695" xr:uid="{00000000-0005-0000-0000-0000AB140000}"/>
    <cellStyle name="Pourcentage 2 2 4 2 4 2" xfId="2550" xr:uid="{00000000-0005-0000-0000-0000AC140000}"/>
    <cellStyle name="Pourcentage 2 2 4 2 4 3" xfId="4323" xr:uid="{00000000-0005-0000-0000-0000AD140000}"/>
    <cellStyle name="Pourcentage 2 2 4 2 4 4" xfId="5616" xr:uid="{00000000-0005-0000-0000-0000AE140000}"/>
    <cellStyle name="Pourcentage 2 2 4 2 5" xfId="2052" xr:uid="{00000000-0005-0000-0000-0000AF140000}"/>
    <cellStyle name="Pourcentage 2 2 4 2 6" xfId="1027" xr:uid="{00000000-0005-0000-0000-0000B0140000}"/>
    <cellStyle name="Pourcentage 2 2 4 2 7" xfId="2897" xr:uid="{00000000-0005-0000-0000-0000B1140000}"/>
    <cellStyle name="Pourcentage 2 2 4 2 8" xfId="4316" xr:uid="{00000000-0005-0000-0000-0000B2140000}"/>
    <cellStyle name="Pourcentage 2 2 4 2 9" xfId="5609" xr:uid="{00000000-0005-0000-0000-0000B3140000}"/>
    <cellStyle name="Pourcentage 2 2 4 3" xfId="288" xr:uid="{00000000-0005-0000-0000-0000B4140000}"/>
    <cellStyle name="Pourcentage 2 2 4 3 2" xfId="793" xr:uid="{00000000-0005-0000-0000-0000B5140000}"/>
    <cellStyle name="Pourcentage 2 2 4 3 2 2" xfId="2645" xr:uid="{00000000-0005-0000-0000-0000B6140000}"/>
    <cellStyle name="Pourcentage 2 2 4 3 2 2 2" xfId="4326" xr:uid="{00000000-0005-0000-0000-0000B7140000}"/>
    <cellStyle name="Pourcentage 2 2 4 3 2 2 3" xfId="5619" xr:uid="{00000000-0005-0000-0000-0000B8140000}"/>
    <cellStyle name="Pourcentage 2 2 4 3 2 3" xfId="1671" xr:uid="{00000000-0005-0000-0000-0000B9140000}"/>
    <cellStyle name="Pourcentage 2 2 4 3 2 4" xfId="4325" xr:uid="{00000000-0005-0000-0000-0000BA140000}"/>
    <cellStyle name="Pourcentage 2 2 4 3 2 5" xfId="5618" xr:uid="{00000000-0005-0000-0000-0000BB140000}"/>
    <cellStyle name="Pourcentage 2 2 4 3 3" xfId="2147" xr:uid="{00000000-0005-0000-0000-0000BC140000}"/>
    <cellStyle name="Pourcentage 2 2 4 3 3 2" xfId="4327" xr:uid="{00000000-0005-0000-0000-0000BD140000}"/>
    <cellStyle name="Pourcentage 2 2 4 3 3 3" xfId="5620" xr:uid="{00000000-0005-0000-0000-0000BE140000}"/>
    <cellStyle name="Pourcentage 2 2 4 3 4" xfId="1127" xr:uid="{00000000-0005-0000-0000-0000BF140000}"/>
    <cellStyle name="Pourcentage 2 2 4 3 5" xfId="2990" xr:uid="{00000000-0005-0000-0000-0000C0140000}"/>
    <cellStyle name="Pourcentage 2 2 4 3 6" xfId="4324" xr:uid="{00000000-0005-0000-0000-0000C1140000}"/>
    <cellStyle name="Pourcentage 2 2 4 3 7" xfId="5617" xr:uid="{00000000-0005-0000-0000-0000C2140000}"/>
    <cellStyle name="Pourcentage 2 2 4 4" xfId="459" xr:uid="{00000000-0005-0000-0000-0000C3140000}"/>
    <cellStyle name="Pourcentage 2 2 4 4 2" xfId="2317" xr:uid="{00000000-0005-0000-0000-0000C4140000}"/>
    <cellStyle name="Pourcentage 2 2 4 4 2 2" xfId="4329" xr:uid="{00000000-0005-0000-0000-0000C5140000}"/>
    <cellStyle name="Pourcentage 2 2 4 4 2 3" xfId="5622" xr:uid="{00000000-0005-0000-0000-0000C6140000}"/>
    <cellStyle name="Pourcentage 2 2 4 4 3" xfId="1493" xr:uid="{00000000-0005-0000-0000-0000C7140000}"/>
    <cellStyle name="Pourcentage 2 2 4 4 4" xfId="4328" xr:uid="{00000000-0005-0000-0000-0000C8140000}"/>
    <cellStyle name="Pourcentage 2 2 4 4 5" xfId="5621" xr:uid="{00000000-0005-0000-0000-0000C9140000}"/>
    <cellStyle name="Pourcentage 2 2 4 5" xfId="631" xr:uid="{00000000-0005-0000-0000-0000CA140000}"/>
    <cellStyle name="Pourcentage 2 2 4 5 2" xfId="2486" xr:uid="{00000000-0005-0000-0000-0000CB140000}"/>
    <cellStyle name="Pourcentage 2 2 4 5 3" xfId="4330" xr:uid="{00000000-0005-0000-0000-0000CC140000}"/>
    <cellStyle name="Pourcentage 2 2 4 5 4" xfId="5623" xr:uid="{00000000-0005-0000-0000-0000CD140000}"/>
    <cellStyle name="Pourcentage 2 2 4 6" xfId="1988" xr:uid="{00000000-0005-0000-0000-0000CE140000}"/>
    <cellStyle name="Pourcentage 2 2 4 7" xfId="963" xr:uid="{00000000-0005-0000-0000-0000CF140000}"/>
    <cellStyle name="Pourcentage 2 2 4 8" xfId="2833" xr:uid="{00000000-0005-0000-0000-0000D0140000}"/>
    <cellStyle name="Pourcentage 2 2 4 9" xfId="3133" xr:uid="{00000000-0005-0000-0000-0000D1140000}"/>
    <cellStyle name="Pourcentage 2 2 5" xfId="103" xr:uid="{00000000-0005-0000-0000-0000D2140000}"/>
    <cellStyle name="Pourcentage 2 2 5 2" xfId="311" xr:uid="{00000000-0005-0000-0000-0000D3140000}"/>
    <cellStyle name="Pourcentage 2 2 5 2 2" xfId="816" xr:uid="{00000000-0005-0000-0000-0000D4140000}"/>
    <cellStyle name="Pourcentage 2 2 5 2 2 2" xfId="2668" xr:uid="{00000000-0005-0000-0000-0000D5140000}"/>
    <cellStyle name="Pourcentage 2 2 5 2 2 2 2" xfId="4334" xr:uid="{00000000-0005-0000-0000-0000D6140000}"/>
    <cellStyle name="Pourcentage 2 2 5 2 2 2 3" xfId="5627" xr:uid="{00000000-0005-0000-0000-0000D7140000}"/>
    <cellStyle name="Pourcentage 2 2 5 2 2 3" xfId="1694" xr:uid="{00000000-0005-0000-0000-0000D8140000}"/>
    <cellStyle name="Pourcentage 2 2 5 2 2 4" xfId="4333" xr:uid="{00000000-0005-0000-0000-0000D9140000}"/>
    <cellStyle name="Pourcentage 2 2 5 2 2 5" xfId="5626" xr:uid="{00000000-0005-0000-0000-0000DA140000}"/>
    <cellStyle name="Pourcentage 2 2 5 2 3" xfId="2170" xr:uid="{00000000-0005-0000-0000-0000DB140000}"/>
    <cellStyle name="Pourcentage 2 2 5 2 3 2" xfId="4335" xr:uid="{00000000-0005-0000-0000-0000DC140000}"/>
    <cellStyle name="Pourcentage 2 2 5 2 3 3" xfId="5628" xr:uid="{00000000-0005-0000-0000-0000DD140000}"/>
    <cellStyle name="Pourcentage 2 2 5 2 4" xfId="1150" xr:uid="{00000000-0005-0000-0000-0000DE140000}"/>
    <cellStyle name="Pourcentage 2 2 5 2 5" xfId="3013" xr:uid="{00000000-0005-0000-0000-0000DF140000}"/>
    <cellStyle name="Pourcentage 2 2 5 2 6" xfId="4332" xr:uid="{00000000-0005-0000-0000-0000E0140000}"/>
    <cellStyle name="Pourcentage 2 2 5 2 7" xfId="5625" xr:uid="{00000000-0005-0000-0000-0000E1140000}"/>
    <cellStyle name="Pourcentage 2 2 5 3" xfId="482" xr:uid="{00000000-0005-0000-0000-0000E2140000}"/>
    <cellStyle name="Pourcentage 2 2 5 3 2" xfId="2340" xr:uid="{00000000-0005-0000-0000-0000E3140000}"/>
    <cellStyle name="Pourcentage 2 2 5 3 2 2" xfId="4337" xr:uid="{00000000-0005-0000-0000-0000E4140000}"/>
    <cellStyle name="Pourcentage 2 2 5 3 2 3" xfId="5630" xr:uid="{00000000-0005-0000-0000-0000E5140000}"/>
    <cellStyle name="Pourcentage 2 2 5 3 3" xfId="1516" xr:uid="{00000000-0005-0000-0000-0000E6140000}"/>
    <cellStyle name="Pourcentage 2 2 5 3 4" xfId="4336" xr:uid="{00000000-0005-0000-0000-0000E7140000}"/>
    <cellStyle name="Pourcentage 2 2 5 3 5" xfId="5629" xr:uid="{00000000-0005-0000-0000-0000E8140000}"/>
    <cellStyle name="Pourcentage 2 2 5 4" xfId="654" xr:uid="{00000000-0005-0000-0000-0000E9140000}"/>
    <cellStyle name="Pourcentage 2 2 5 4 2" xfId="2509" xr:uid="{00000000-0005-0000-0000-0000EA140000}"/>
    <cellStyle name="Pourcentage 2 2 5 4 3" xfId="4338" xr:uid="{00000000-0005-0000-0000-0000EB140000}"/>
    <cellStyle name="Pourcentage 2 2 5 4 4" xfId="5631" xr:uid="{00000000-0005-0000-0000-0000EC140000}"/>
    <cellStyle name="Pourcentage 2 2 5 5" xfId="2011" xr:uid="{00000000-0005-0000-0000-0000ED140000}"/>
    <cellStyle name="Pourcentage 2 2 5 6" xfId="986" xr:uid="{00000000-0005-0000-0000-0000EE140000}"/>
    <cellStyle name="Pourcentage 2 2 5 7" xfId="2856" xr:uid="{00000000-0005-0000-0000-0000EF140000}"/>
    <cellStyle name="Pourcentage 2 2 5 8" xfId="4331" xr:uid="{00000000-0005-0000-0000-0000F0140000}"/>
    <cellStyle name="Pourcentage 2 2 5 9" xfId="5624" xr:uid="{00000000-0005-0000-0000-0000F1140000}"/>
    <cellStyle name="Pourcentage 2 2 6" xfId="247" xr:uid="{00000000-0005-0000-0000-0000F2140000}"/>
    <cellStyle name="Pourcentage 2 2 6 2" xfId="752" xr:uid="{00000000-0005-0000-0000-0000F3140000}"/>
    <cellStyle name="Pourcentage 2 2 6 2 2" xfId="2604" xr:uid="{00000000-0005-0000-0000-0000F4140000}"/>
    <cellStyle name="Pourcentage 2 2 6 2 2 2" xfId="4341" xr:uid="{00000000-0005-0000-0000-0000F5140000}"/>
    <cellStyle name="Pourcentage 2 2 6 2 2 3" xfId="5634" xr:uid="{00000000-0005-0000-0000-0000F6140000}"/>
    <cellStyle name="Pourcentage 2 2 6 2 3" xfId="1630" xr:uid="{00000000-0005-0000-0000-0000F7140000}"/>
    <cellStyle name="Pourcentage 2 2 6 2 4" xfId="4340" xr:uid="{00000000-0005-0000-0000-0000F8140000}"/>
    <cellStyle name="Pourcentage 2 2 6 2 5" xfId="5633" xr:uid="{00000000-0005-0000-0000-0000F9140000}"/>
    <cellStyle name="Pourcentage 2 2 6 3" xfId="2106" xr:uid="{00000000-0005-0000-0000-0000FA140000}"/>
    <cellStyle name="Pourcentage 2 2 6 3 2" xfId="4342" xr:uid="{00000000-0005-0000-0000-0000FB140000}"/>
    <cellStyle name="Pourcentage 2 2 6 3 3" xfId="5635" xr:uid="{00000000-0005-0000-0000-0000FC140000}"/>
    <cellStyle name="Pourcentage 2 2 6 4" xfId="1086" xr:uid="{00000000-0005-0000-0000-0000FD140000}"/>
    <cellStyle name="Pourcentage 2 2 6 5" xfId="2949" xr:uid="{00000000-0005-0000-0000-0000FE140000}"/>
    <cellStyle name="Pourcentage 2 2 6 6" xfId="4339" xr:uid="{00000000-0005-0000-0000-0000FF140000}"/>
    <cellStyle name="Pourcentage 2 2 6 7" xfId="5632" xr:uid="{00000000-0005-0000-0000-000000150000}"/>
    <cellStyle name="Pourcentage 2 2 7" xfId="418" xr:uid="{00000000-0005-0000-0000-000001150000}"/>
    <cellStyle name="Pourcentage 2 2 7 2" xfId="2276" xr:uid="{00000000-0005-0000-0000-000002150000}"/>
    <cellStyle name="Pourcentage 2 2 7 2 2" xfId="4344" xr:uid="{00000000-0005-0000-0000-000003150000}"/>
    <cellStyle name="Pourcentage 2 2 7 2 3" xfId="5637" xr:uid="{00000000-0005-0000-0000-000004150000}"/>
    <cellStyle name="Pourcentage 2 2 7 3" xfId="1452" xr:uid="{00000000-0005-0000-0000-000005150000}"/>
    <cellStyle name="Pourcentage 2 2 7 4" xfId="4343" xr:uid="{00000000-0005-0000-0000-000006150000}"/>
    <cellStyle name="Pourcentage 2 2 7 5" xfId="5636" xr:uid="{00000000-0005-0000-0000-000007150000}"/>
    <cellStyle name="Pourcentage 2 2 8" xfId="590" xr:uid="{00000000-0005-0000-0000-000008150000}"/>
    <cellStyle name="Pourcentage 2 2 8 2" xfId="2445" xr:uid="{00000000-0005-0000-0000-000009150000}"/>
    <cellStyle name="Pourcentage 2 2 8 3" xfId="4345" xr:uid="{00000000-0005-0000-0000-00000A150000}"/>
    <cellStyle name="Pourcentage 2 2 8 4" xfId="5638" xr:uid="{00000000-0005-0000-0000-00000B150000}"/>
    <cellStyle name="Pourcentage 2 2 9" xfId="1947" xr:uid="{00000000-0005-0000-0000-00000C150000}"/>
    <cellStyle name="Pourcentage 2 3" xfId="38" xr:uid="{00000000-0005-0000-0000-00000D150000}"/>
    <cellStyle name="Pourcentage 2 3 10" xfId="924" xr:uid="{00000000-0005-0000-0000-00000E150000}"/>
    <cellStyle name="Pourcentage 2 3 11" xfId="2794" xr:uid="{00000000-0005-0000-0000-00000F150000}"/>
    <cellStyle name="Pourcentage 2 3 12" xfId="3094" xr:uid="{00000000-0005-0000-0000-000010150000}"/>
    <cellStyle name="Pourcentage 2 3 13" xfId="4346" xr:uid="{00000000-0005-0000-0000-000011150000}"/>
    <cellStyle name="Pourcentage 2 3 14" xfId="5639" xr:uid="{00000000-0005-0000-0000-000012150000}"/>
    <cellStyle name="Pourcentage 2 3 2" xfId="57" xr:uid="{00000000-0005-0000-0000-000013150000}"/>
    <cellStyle name="Pourcentage 2 3 2 10" xfId="4347" xr:uid="{00000000-0005-0000-0000-000014150000}"/>
    <cellStyle name="Pourcentage 2 3 2 11" xfId="5640" xr:uid="{00000000-0005-0000-0000-000015150000}"/>
    <cellStyle name="Pourcentage 2 3 2 2" xfId="123" xr:uid="{00000000-0005-0000-0000-000016150000}"/>
    <cellStyle name="Pourcentage 2 3 2 2 2" xfId="331" xr:uid="{00000000-0005-0000-0000-000017150000}"/>
    <cellStyle name="Pourcentage 2 3 2 2 2 2" xfId="836" xr:uid="{00000000-0005-0000-0000-000018150000}"/>
    <cellStyle name="Pourcentage 2 3 2 2 2 2 2" xfId="2688" xr:uid="{00000000-0005-0000-0000-000019150000}"/>
    <cellStyle name="Pourcentage 2 3 2 2 2 2 2 2" xfId="4351" xr:uid="{00000000-0005-0000-0000-00001A150000}"/>
    <cellStyle name="Pourcentage 2 3 2 2 2 2 2 3" xfId="5644" xr:uid="{00000000-0005-0000-0000-00001B150000}"/>
    <cellStyle name="Pourcentage 2 3 2 2 2 2 3" xfId="1714" xr:uid="{00000000-0005-0000-0000-00001C150000}"/>
    <cellStyle name="Pourcentage 2 3 2 2 2 2 4" xfId="4350" xr:uid="{00000000-0005-0000-0000-00001D150000}"/>
    <cellStyle name="Pourcentage 2 3 2 2 2 2 5" xfId="5643" xr:uid="{00000000-0005-0000-0000-00001E150000}"/>
    <cellStyle name="Pourcentage 2 3 2 2 2 3" xfId="2190" xr:uid="{00000000-0005-0000-0000-00001F150000}"/>
    <cellStyle name="Pourcentage 2 3 2 2 2 3 2" xfId="4352" xr:uid="{00000000-0005-0000-0000-000020150000}"/>
    <cellStyle name="Pourcentage 2 3 2 2 2 3 3" xfId="5645" xr:uid="{00000000-0005-0000-0000-000021150000}"/>
    <cellStyle name="Pourcentage 2 3 2 2 2 4" xfId="1170" xr:uid="{00000000-0005-0000-0000-000022150000}"/>
    <cellStyle name="Pourcentage 2 3 2 2 2 5" xfId="3033" xr:uid="{00000000-0005-0000-0000-000023150000}"/>
    <cellStyle name="Pourcentage 2 3 2 2 2 6" xfId="4349" xr:uid="{00000000-0005-0000-0000-000024150000}"/>
    <cellStyle name="Pourcentage 2 3 2 2 2 7" xfId="5642" xr:uid="{00000000-0005-0000-0000-000025150000}"/>
    <cellStyle name="Pourcentage 2 3 2 2 3" xfId="502" xr:uid="{00000000-0005-0000-0000-000026150000}"/>
    <cellStyle name="Pourcentage 2 3 2 2 3 2" xfId="2360" xr:uid="{00000000-0005-0000-0000-000027150000}"/>
    <cellStyle name="Pourcentage 2 3 2 2 3 2 2" xfId="4354" xr:uid="{00000000-0005-0000-0000-000028150000}"/>
    <cellStyle name="Pourcentage 2 3 2 2 3 2 3" xfId="5647" xr:uid="{00000000-0005-0000-0000-000029150000}"/>
    <cellStyle name="Pourcentage 2 3 2 2 3 3" xfId="1536" xr:uid="{00000000-0005-0000-0000-00002A150000}"/>
    <cellStyle name="Pourcentage 2 3 2 2 3 4" xfId="4353" xr:uid="{00000000-0005-0000-0000-00002B150000}"/>
    <cellStyle name="Pourcentage 2 3 2 2 3 5" xfId="5646" xr:uid="{00000000-0005-0000-0000-00002C150000}"/>
    <cellStyle name="Pourcentage 2 3 2 2 4" xfId="674" xr:uid="{00000000-0005-0000-0000-00002D150000}"/>
    <cellStyle name="Pourcentage 2 3 2 2 4 2" xfId="2529" xr:uid="{00000000-0005-0000-0000-00002E150000}"/>
    <cellStyle name="Pourcentage 2 3 2 2 4 3" xfId="4355" xr:uid="{00000000-0005-0000-0000-00002F150000}"/>
    <cellStyle name="Pourcentage 2 3 2 2 4 4" xfId="5648" xr:uid="{00000000-0005-0000-0000-000030150000}"/>
    <cellStyle name="Pourcentage 2 3 2 2 5" xfId="2031" xr:uid="{00000000-0005-0000-0000-000031150000}"/>
    <cellStyle name="Pourcentage 2 3 2 2 6" xfId="1006" xr:uid="{00000000-0005-0000-0000-000032150000}"/>
    <cellStyle name="Pourcentage 2 3 2 2 7" xfId="2876" xr:uid="{00000000-0005-0000-0000-000033150000}"/>
    <cellStyle name="Pourcentage 2 3 2 2 8" xfId="4348" xr:uid="{00000000-0005-0000-0000-000034150000}"/>
    <cellStyle name="Pourcentage 2 3 2 2 9" xfId="5641" xr:uid="{00000000-0005-0000-0000-000035150000}"/>
    <cellStyle name="Pourcentage 2 3 2 3" xfId="267" xr:uid="{00000000-0005-0000-0000-000036150000}"/>
    <cellStyle name="Pourcentage 2 3 2 3 2" xfId="772" xr:uid="{00000000-0005-0000-0000-000037150000}"/>
    <cellStyle name="Pourcentage 2 3 2 3 2 2" xfId="2624" xr:uid="{00000000-0005-0000-0000-000038150000}"/>
    <cellStyle name="Pourcentage 2 3 2 3 2 2 2" xfId="4358" xr:uid="{00000000-0005-0000-0000-000039150000}"/>
    <cellStyle name="Pourcentage 2 3 2 3 2 2 3" xfId="5651" xr:uid="{00000000-0005-0000-0000-00003A150000}"/>
    <cellStyle name="Pourcentage 2 3 2 3 2 3" xfId="1650" xr:uid="{00000000-0005-0000-0000-00003B150000}"/>
    <cellStyle name="Pourcentage 2 3 2 3 2 4" xfId="4357" xr:uid="{00000000-0005-0000-0000-00003C150000}"/>
    <cellStyle name="Pourcentage 2 3 2 3 2 5" xfId="5650" xr:uid="{00000000-0005-0000-0000-00003D150000}"/>
    <cellStyle name="Pourcentage 2 3 2 3 3" xfId="2126" xr:uid="{00000000-0005-0000-0000-00003E150000}"/>
    <cellStyle name="Pourcentage 2 3 2 3 3 2" xfId="4359" xr:uid="{00000000-0005-0000-0000-00003F150000}"/>
    <cellStyle name="Pourcentage 2 3 2 3 3 3" xfId="5652" xr:uid="{00000000-0005-0000-0000-000040150000}"/>
    <cellStyle name="Pourcentage 2 3 2 3 4" xfId="1106" xr:uid="{00000000-0005-0000-0000-000041150000}"/>
    <cellStyle name="Pourcentage 2 3 2 3 5" xfId="2969" xr:uid="{00000000-0005-0000-0000-000042150000}"/>
    <cellStyle name="Pourcentage 2 3 2 3 6" xfId="4356" xr:uid="{00000000-0005-0000-0000-000043150000}"/>
    <cellStyle name="Pourcentage 2 3 2 3 7" xfId="5649" xr:uid="{00000000-0005-0000-0000-000044150000}"/>
    <cellStyle name="Pourcentage 2 3 2 4" xfId="438" xr:uid="{00000000-0005-0000-0000-000045150000}"/>
    <cellStyle name="Pourcentage 2 3 2 4 2" xfId="2296" xr:uid="{00000000-0005-0000-0000-000046150000}"/>
    <cellStyle name="Pourcentage 2 3 2 4 2 2" xfId="4361" xr:uid="{00000000-0005-0000-0000-000047150000}"/>
    <cellStyle name="Pourcentage 2 3 2 4 2 3" xfId="5654" xr:uid="{00000000-0005-0000-0000-000048150000}"/>
    <cellStyle name="Pourcentage 2 3 2 4 3" xfId="1472" xr:uid="{00000000-0005-0000-0000-000049150000}"/>
    <cellStyle name="Pourcentage 2 3 2 4 4" xfId="4360" xr:uid="{00000000-0005-0000-0000-00004A150000}"/>
    <cellStyle name="Pourcentage 2 3 2 4 5" xfId="5653" xr:uid="{00000000-0005-0000-0000-00004B150000}"/>
    <cellStyle name="Pourcentage 2 3 2 5" xfId="610" xr:uid="{00000000-0005-0000-0000-00004C150000}"/>
    <cellStyle name="Pourcentage 2 3 2 5 2" xfId="2465" xr:uid="{00000000-0005-0000-0000-00004D150000}"/>
    <cellStyle name="Pourcentage 2 3 2 5 3" xfId="4362" xr:uid="{00000000-0005-0000-0000-00004E150000}"/>
    <cellStyle name="Pourcentage 2 3 2 5 4" xfId="5655" xr:uid="{00000000-0005-0000-0000-00004F150000}"/>
    <cellStyle name="Pourcentage 2 3 2 6" xfId="1967" xr:uid="{00000000-0005-0000-0000-000050150000}"/>
    <cellStyle name="Pourcentage 2 3 2 7" xfId="942" xr:uid="{00000000-0005-0000-0000-000051150000}"/>
    <cellStyle name="Pourcentage 2 3 2 8" xfId="2812" xr:uid="{00000000-0005-0000-0000-000052150000}"/>
    <cellStyle name="Pourcentage 2 3 2 9" xfId="3112" xr:uid="{00000000-0005-0000-0000-000053150000}"/>
    <cellStyle name="Pourcentage 2 3 3" xfId="74" xr:uid="{00000000-0005-0000-0000-000054150000}"/>
    <cellStyle name="Pourcentage 2 3 3 10" xfId="4363" xr:uid="{00000000-0005-0000-0000-000055150000}"/>
    <cellStyle name="Pourcentage 2 3 3 11" xfId="5656" xr:uid="{00000000-0005-0000-0000-000056150000}"/>
    <cellStyle name="Pourcentage 2 3 3 2" xfId="139" xr:uid="{00000000-0005-0000-0000-000057150000}"/>
    <cellStyle name="Pourcentage 2 3 3 2 2" xfId="347" xr:uid="{00000000-0005-0000-0000-000058150000}"/>
    <cellStyle name="Pourcentage 2 3 3 2 2 2" xfId="852" xr:uid="{00000000-0005-0000-0000-000059150000}"/>
    <cellStyle name="Pourcentage 2 3 3 2 2 2 2" xfId="2704" xr:uid="{00000000-0005-0000-0000-00005A150000}"/>
    <cellStyle name="Pourcentage 2 3 3 2 2 2 2 2" xfId="4367" xr:uid="{00000000-0005-0000-0000-00005B150000}"/>
    <cellStyle name="Pourcentage 2 3 3 2 2 2 2 3" xfId="5660" xr:uid="{00000000-0005-0000-0000-00005C150000}"/>
    <cellStyle name="Pourcentage 2 3 3 2 2 2 3" xfId="1730" xr:uid="{00000000-0005-0000-0000-00005D150000}"/>
    <cellStyle name="Pourcentage 2 3 3 2 2 2 4" xfId="4366" xr:uid="{00000000-0005-0000-0000-00005E150000}"/>
    <cellStyle name="Pourcentage 2 3 3 2 2 2 5" xfId="5659" xr:uid="{00000000-0005-0000-0000-00005F150000}"/>
    <cellStyle name="Pourcentage 2 3 3 2 2 3" xfId="2206" xr:uid="{00000000-0005-0000-0000-000060150000}"/>
    <cellStyle name="Pourcentage 2 3 3 2 2 3 2" xfId="4368" xr:uid="{00000000-0005-0000-0000-000061150000}"/>
    <cellStyle name="Pourcentage 2 3 3 2 2 3 3" xfId="5661" xr:uid="{00000000-0005-0000-0000-000062150000}"/>
    <cellStyle name="Pourcentage 2 3 3 2 2 4" xfId="1186" xr:uid="{00000000-0005-0000-0000-000063150000}"/>
    <cellStyle name="Pourcentage 2 3 3 2 2 5" xfId="3049" xr:uid="{00000000-0005-0000-0000-000064150000}"/>
    <cellStyle name="Pourcentage 2 3 3 2 2 6" xfId="4365" xr:uid="{00000000-0005-0000-0000-000065150000}"/>
    <cellStyle name="Pourcentage 2 3 3 2 2 7" xfId="5658" xr:uid="{00000000-0005-0000-0000-000066150000}"/>
    <cellStyle name="Pourcentage 2 3 3 2 3" xfId="518" xr:uid="{00000000-0005-0000-0000-000067150000}"/>
    <cellStyle name="Pourcentage 2 3 3 2 3 2" xfId="2376" xr:uid="{00000000-0005-0000-0000-000068150000}"/>
    <cellStyle name="Pourcentage 2 3 3 2 3 2 2" xfId="4370" xr:uid="{00000000-0005-0000-0000-000069150000}"/>
    <cellStyle name="Pourcentage 2 3 3 2 3 2 3" xfId="5663" xr:uid="{00000000-0005-0000-0000-00006A150000}"/>
    <cellStyle name="Pourcentage 2 3 3 2 3 3" xfId="1552" xr:uid="{00000000-0005-0000-0000-00006B150000}"/>
    <cellStyle name="Pourcentage 2 3 3 2 3 4" xfId="4369" xr:uid="{00000000-0005-0000-0000-00006C150000}"/>
    <cellStyle name="Pourcentage 2 3 3 2 3 5" xfId="5662" xr:uid="{00000000-0005-0000-0000-00006D150000}"/>
    <cellStyle name="Pourcentage 2 3 3 2 4" xfId="690" xr:uid="{00000000-0005-0000-0000-00006E150000}"/>
    <cellStyle name="Pourcentage 2 3 3 2 4 2" xfId="2545" xr:uid="{00000000-0005-0000-0000-00006F150000}"/>
    <cellStyle name="Pourcentage 2 3 3 2 4 3" xfId="4371" xr:uid="{00000000-0005-0000-0000-000070150000}"/>
    <cellStyle name="Pourcentage 2 3 3 2 4 4" xfId="5664" xr:uid="{00000000-0005-0000-0000-000071150000}"/>
    <cellStyle name="Pourcentage 2 3 3 2 5" xfId="2047" xr:uid="{00000000-0005-0000-0000-000072150000}"/>
    <cellStyle name="Pourcentage 2 3 3 2 6" xfId="1022" xr:uid="{00000000-0005-0000-0000-000073150000}"/>
    <cellStyle name="Pourcentage 2 3 3 2 7" xfId="2892" xr:uid="{00000000-0005-0000-0000-000074150000}"/>
    <cellStyle name="Pourcentage 2 3 3 2 8" xfId="4364" xr:uid="{00000000-0005-0000-0000-000075150000}"/>
    <cellStyle name="Pourcentage 2 3 3 2 9" xfId="5657" xr:uid="{00000000-0005-0000-0000-000076150000}"/>
    <cellStyle name="Pourcentage 2 3 3 3" xfId="283" xr:uid="{00000000-0005-0000-0000-000077150000}"/>
    <cellStyle name="Pourcentage 2 3 3 3 2" xfId="788" xr:uid="{00000000-0005-0000-0000-000078150000}"/>
    <cellStyle name="Pourcentage 2 3 3 3 2 2" xfId="2640" xr:uid="{00000000-0005-0000-0000-000079150000}"/>
    <cellStyle name="Pourcentage 2 3 3 3 2 2 2" xfId="4374" xr:uid="{00000000-0005-0000-0000-00007A150000}"/>
    <cellStyle name="Pourcentage 2 3 3 3 2 2 3" xfId="5667" xr:uid="{00000000-0005-0000-0000-00007B150000}"/>
    <cellStyle name="Pourcentage 2 3 3 3 2 3" xfId="1666" xr:uid="{00000000-0005-0000-0000-00007C150000}"/>
    <cellStyle name="Pourcentage 2 3 3 3 2 4" xfId="4373" xr:uid="{00000000-0005-0000-0000-00007D150000}"/>
    <cellStyle name="Pourcentage 2 3 3 3 2 5" xfId="5666" xr:uid="{00000000-0005-0000-0000-00007E150000}"/>
    <cellStyle name="Pourcentage 2 3 3 3 3" xfId="2142" xr:uid="{00000000-0005-0000-0000-00007F150000}"/>
    <cellStyle name="Pourcentage 2 3 3 3 3 2" xfId="4375" xr:uid="{00000000-0005-0000-0000-000080150000}"/>
    <cellStyle name="Pourcentage 2 3 3 3 3 3" xfId="5668" xr:uid="{00000000-0005-0000-0000-000081150000}"/>
    <cellStyle name="Pourcentage 2 3 3 3 4" xfId="1122" xr:uid="{00000000-0005-0000-0000-000082150000}"/>
    <cellStyle name="Pourcentage 2 3 3 3 5" xfId="2985" xr:uid="{00000000-0005-0000-0000-000083150000}"/>
    <cellStyle name="Pourcentage 2 3 3 3 6" xfId="4372" xr:uid="{00000000-0005-0000-0000-000084150000}"/>
    <cellStyle name="Pourcentage 2 3 3 3 7" xfId="5665" xr:uid="{00000000-0005-0000-0000-000085150000}"/>
    <cellStyle name="Pourcentage 2 3 3 4" xfId="454" xr:uid="{00000000-0005-0000-0000-000086150000}"/>
    <cellStyle name="Pourcentage 2 3 3 4 2" xfId="2312" xr:uid="{00000000-0005-0000-0000-000087150000}"/>
    <cellStyle name="Pourcentage 2 3 3 4 2 2" xfId="4377" xr:uid="{00000000-0005-0000-0000-000088150000}"/>
    <cellStyle name="Pourcentage 2 3 3 4 2 3" xfId="5670" xr:uid="{00000000-0005-0000-0000-000089150000}"/>
    <cellStyle name="Pourcentage 2 3 3 4 3" xfId="1488" xr:uid="{00000000-0005-0000-0000-00008A150000}"/>
    <cellStyle name="Pourcentage 2 3 3 4 4" xfId="4376" xr:uid="{00000000-0005-0000-0000-00008B150000}"/>
    <cellStyle name="Pourcentage 2 3 3 4 5" xfId="5669" xr:uid="{00000000-0005-0000-0000-00008C150000}"/>
    <cellStyle name="Pourcentage 2 3 3 5" xfId="626" xr:uid="{00000000-0005-0000-0000-00008D150000}"/>
    <cellStyle name="Pourcentage 2 3 3 5 2" xfId="2481" xr:uid="{00000000-0005-0000-0000-00008E150000}"/>
    <cellStyle name="Pourcentage 2 3 3 5 3" xfId="4378" xr:uid="{00000000-0005-0000-0000-00008F150000}"/>
    <cellStyle name="Pourcentage 2 3 3 5 4" xfId="5671" xr:uid="{00000000-0005-0000-0000-000090150000}"/>
    <cellStyle name="Pourcentage 2 3 3 6" xfId="1983" xr:uid="{00000000-0005-0000-0000-000091150000}"/>
    <cellStyle name="Pourcentage 2 3 3 7" xfId="958" xr:uid="{00000000-0005-0000-0000-000092150000}"/>
    <cellStyle name="Pourcentage 2 3 3 8" xfId="2828" xr:uid="{00000000-0005-0000-0000-000093150000}"/>
    <cellStyle name="Pourcentage 2 3 3 9" xfId="3128" xr:uid="{00000000-0005-0000-0000-000094150000}"/>
    <cellStyle name="Pourcentage 2 3 4" xfId="88" xr:uid="{00000000-0005-0000-0000-000095150000}"/>
    <cellStyle name="Pourcentage 2 3 4 10" xfId="4379" xr:uid="{00000000-0005-0000-0000-000096150000}"/>
    <cellStyle name="Pourcentage 2 3 4 11" xfId="5672" xr:uid="{00000000-0005-0000-0000-000097150000}"/>
    <cellStyle name="Pourcentage 2 3 4 2" xfId="152" xr:uid="{00000000-0005-0000-0000-000098150000}"/>
    <cellStyle name="Pourcentage 2 3 4 2 2" xfId="360" xr:uid="{00000000-0005-0000-0000-000099150000}"/>
    <cellStyle name="Pourcentage 2 3 4 2 2 2" xfId="865" xr:uid="{00000000-0005-0000-0000-00009A150000}"/>
    <cellStyle name="Pourcentage 2 3 4 2 2 2 2" xfId="2717" xr:uid="{00000000-0005-0000-0000-00009B150000}"/>
    <cellStyle name="Pourcentage 2 3 4 2 2 2 2 2" xfId="4383" xr:uid="{00000000-0005-0000-0000-00009C150000}"/>
    <cellStyle name="Pourcentage 2 3 4 2 2 2 2 3" xfId="5676" xr:uid="{00000000-0005-0000-0000-00009D150000}"/>
    <cellStyle name="Pourcentage 2 3 4 2 2 2 3" xfId="1743" xr:uid="{00000000-0005-0000-0000-00009E150000}"/>
    <cellStyle name="Pourcentage 2 3 4 2 2 2 4" xfId="4382" xr:uid="{00000000-0005-0000-0000-00009F150000}"/>
    <cellStyle name="Pourcentage 2 3 4 2 2 2 5" xfId="5675" xr:uid="{00000000-0005-0000-0000-0000A0150000}"/>
    <cellStyle name="Pourcentage 2 3 4 2 2 3" xfId="2219" xr:uid="{00000000-0005-0000-0000-0000A1150000}"/>
    <cellStyle name="Pourcentage 2 3 4 2 2 3 2" xfId="4384" xr:uid="{00000000-0005-0000-0000-0000A2150000}"/>
    <cellStyle name="Pourcentage 2 3 4 2 2 3 3" xfId="5677" xr:uid="{00000000-0005-0000-0000-0000A3150000}"/>
    <cellStyle name="Pourcentage 2 3 4 2 2 4" xfId="1199" xr:uid="{00000000-0005-0000-0000-0000A4150000}"/>
    <cellStyle name="Pourcentage 2 3 4 2 2 5" xfId="3062" xr:uid="{00000000-0005-0000-0000-0000A5150000}"/>
    <cellStyle name="Pourcentage 2 3 4 2 2 6" xfId="4381" xr:uid="{00000000-0005-0000-0000-0000A6150000}"/>
    <cellStyle name="Pourcentage 2 3 4 2 2 7" xfId="5674" xr:uid="{00000000-0005-0000-0000-0000A7150000}"/>
    <cellStyle name="Pourcentage 2 3 4 2 3" xfId="531" xr:uid="{00000000-0005-0000-0000-0000A8150000}"/>
    <cellStyle name="Pourcentage 2 3 4 2 3 2" xfId="2389" xr:uid="{00000000-0005-0000-0000-0000A9150000}"/>
    <cellStyle name="Pourcentage 2 3 4 2 3 2 2" xfId="4386" xr:uid="{00000000-0005-0000-0000-0000AA150000}"/>
    <cellStyle name="Pourcentage 2 3 4 2 3 2 3" xfId="5679" xr:uid="{00000000-0005-0000-0000-0000AB150000}"/>
    <cellStyle name="Pourcentage 2 3 4 2 3 3" xfId="1565" xr:uid="{00000000-0005-0000-0000-0000AC150000}"/>
    <cellStyle name="Pourcentage 2 3 4 2 3 4" xfId="4385" xr:uid="{00000000-0005-0000-0000-0000AD150000}"/>
    <cellStyle name="Pourcentage 2 3 4 2 3 5" xfId="5678" xr:uid="{00000000-0005-0000-0000-0000AE150000}"/>
    <cellStyle name="Pourcentage 2 3 4 2 4" xfId="703" xr:uid="{00000000-0005-0000-0000-0000AF150000}"/>
    <cellStyle name="Pourcentage 2 3 4 2 4 2" xfId="2558" xr:uid="{00000000-0005-0000-0000-0000B0150000}"/>
    <cellStyle name="Pourcentage 2 3 4 2 4 3" xfId="4387" xr:uid="{00000000-0005-0000-0000-0000B1150000}"/>
    <cellStyle name="Pourcentage 2 3 4 2 4 4" xfId="5680" xr:uid="{00000000-0005-0000-0000-0000B2150000}"/>
    <cellStyle name="Pourcentage 2 3 4 2 5" xfId="2060" xr:uid="{00000000-0005-0000-0000-0000B3150000}"/>
    <cellStyle name="Pourcentage 2 3 4 2 6" xfId="1035" xr:uid="{00000000-0005-0000-0000-0000B4150000}"/>
    <cellStyle name="Pourcentage 2 3 4 2 7" xfId="2905" xr:uid="{00000000-0005-0000-0000-0000B5150000}"/>
    <cellStyle name="Pourcentage 2 3 4 2 8" xfId="4380" xr:uid="{00000000-0005-0000-0000-0000B6150000}"/>
    <cellStyle name="Pourcentage 2 3 4 2 9" xfId="5673" xr:uid="{00000000-0005-0000-0000-0000B7150000}"/>
    <cellStyle name="Pourcentage 2 3 4 3" xfId="296" xr:uid="{00000000-0005-0000-0000-0000B8150000}"/>
    <cellStyle name="Pourcentage 2 3 4 3 2" xfId="801" xr:uid="{00000000-0005-0000-0000-0000B9150000}"/>
    <cellStyle name="Pourcentage 2 3 4 3 2 2" xfId="2653" xr:uid="{00000000-0005-0000-0000-0000BA150000}"/>
    <cellStyle name="Pourcentage 2 3 4 3 2 2 2" xfId="4390" xr:uid="{00000000-0005-0000-0000-0000BB150000}"/>
    <cellStyle name="Pourcentage 2 3 4 3 2 2 3" xfId="5683" xr:uid="{00000000-0005-0000-0000-0000BC150000}"/>
    <cellStyle name="Pourcentage 2 3 4 3 2 3" xfId="1679" xr:uid="{00000000-0005-0000-0000-0000BD150000}"/>
    <cellStyle name="Pourcentage 2 3 4 3 2 4" xfId="4389" xr:uid="{00000000-0005-0000-0000-0000BE150000}"/>
    <cellStyle name="Pourcentage 2 3 4 3 2 5" xfId="5682" xr:uid="{00000000-0005-0000-0000-0000BF150000}"/>
    <cellStyle name="Pourcentage 2 3 4 3 3" xfId="2155" xr:uid="{00000000-0005-0000-0000-0000C0150000}"/>
    <cellStyle name="Pourcentage 2 3 4 3 3 2" xfId="4391" xr:uid="{00000000-0005-0000-0000-0000C1150000}"/>
    <cellStyle name="Pourcentage 2 3 4 3 3 3" xfId="5684" xr:uid="{00000000-0005-0000-0000-0000C2150000}"/>
    <cellStyle name="Pourcentage 2 3 4 3 4" xfId="1135" xr:uid="{00000000-0005-0000-0000-0000C3150000}"/>
    <cellStyle name="Pourcentage 2 3 4 3 5" xfId="2998" xr:uid="{00000000-0005-0000-0000-0000C4150000}"/>
    <cellStyle name="Pourcentage 2 3 4 3 6" xfId="4388" xr:uid="{00000000-0005-0000-0000-0000C5150000}"/>
    <cellStyle name="Pourcentage 2 3 4 3 7" xfId="5681" xr:uid="{00000000-0005-0000-0000-0000C6150000}"/>
    <cellStyle name="Pourcentage 2 3 4 4" xfId="467" xr:uid="{00000000-0005-0000-0000-0000C7150000}"/>
    <cellStyle name="Pourcentage 2 3 4 4 2" xfId="2325" xr:uid="{00000000-0005-0000-0000-0000C8150000}"/>
    <cellStyle name="Pourcentage 2 3 4 4 2 2" xfId="4393" xr:uid="{00000000-0005-0000-0000-0000C9150000}"/>
    <cellStyle name="Pourcentage 2 3 4 4 2 3" xfId="5686" xr:uid="{00000000-0005-0000-0000-0000CA150000}"/>
    <cellStyle name="Pourcentage 2 3 4 4 3" xfId="1501" xr:uid="{00000000-0005-0000-0000-0000CB150000}"/>
    <cellStyle name="Pourcentage 2 3 4 4 4" xfId="4392" xr:uid="{00000000-0005-0000-0000-0000CC150000}"/>
    <cellStyle name="Pourcentage 2 3 4 4 5" xfId="5685" xr:uid="{00000000-0005-0000-0000-0000CD150000}"/>
    <cellStyle name="Pourcentage 2 3 4 5" xfId="639" xr:uid="{00000000-0005-0000-0000-0000CE150000}"/>
    <cellStyle name="Pourcentage 2 3 4 5 2" xfId="2494" xr:uid="{00000000-0005-0000-0000-0000CF150000}"/>
    <cellStyle name="Pourcentage 2 3 4 5 3" xfId="4394" xr:uid="{00000000-0005-0000-0000-0000D0150000}"/>
    <cellStyle name="Pourcentage 2 3 4 5 4" xfId="5687" xr:uid="{00000000-0005-0000-0000-0000D1150000}"/>
    <cellStyle name="Pourcentage 2 3 4 6" xfId="1996" xr:uid="{00000000-0005-0000-0000-0000D2150000}"/>
    <cellStyle name="Pourcentage 2 3 4 7" xfId="971" xr:uid="{00000000-0005-0000-0000-0000D3150000}"/>
    <cellStyle name="Pourcentage 2 3 4 8" xfId="2841" xr:uid="{00000000-0005-0000-0000-0000D4150000}"/>
    <cellStyle name="Pourcentage 2 3 4 9" xfId="3141" xr:uid="{00000000-0005-0000-0000-0000D5150000}"/>
    <cellStyle name="Pourcentage 2 3 5" xfId="105" xr:uid="{00000000-0005-0000-0000-0000D6150000}"/>
    <cellStyle name="Pourcentage 2 3 5 2" xfId="313" xr:uid="{00000000-0005-0000-0000-0000D7150000}"/>
    <cellStyle name="Pourcentage 2 3 5 2 2" xfId="818" xr:uid="{00000000-0005-0000-0000-0000D8150000}"/>
    <cellStyle name="Pourcentage 2 3 5 2 2 2" xfId="2670" xr:uid="{00000000-0005-0000-0000-0000D9150000}"/>
    <cellStyle name="Pourcentage 2 3 5 2 2 2 2" xfId="4398" xr:uid="{00000000-0005-0000-0000-0000DA150000}"/>
    <cellStyle name="Pourcentage 2 3 5 2 2 2 3" xfId="5691" xr:uid="{00000000-0005-0000-0000-0000DB150000}"/>
    <cellStyle name="Pourcentage 2 3 5 2 2 3" xfId="1696" xr:uid="{00000000-0005-0000-0000-0000DC150000}"/>
    <cellStyle name="Pourcentage 2 3 5 2 2 4" xfId="4397" xr:uid="{00000000-0005-0000-0000-0000DD150000}"/>
    <cellStyle name="Pourcentage 2 3 5 2 2 5" xfId="5690" xr:uid="{00000000-0005-0000-0000-0000DE150000}"/>
    <cellStyle name="Pourcentage 2 3 5 2 3" xfId="2172" xr:uid="{00000000-0005-0000-0000-0000DF150000}"/>
    <cellStyle name="Pourcentage 2 3 5 2 3 2" xfId="4399" xr:uid="{00000000-0005-0000-0000-0000E0150000}"/>
    <cellStyle name="Pourcentage 2 3 5 2 3 3" xfId="5692" xr:uid="{00000000-0005-0000-0000-0000E1150000}"/>
    <cellStyle name="Pourcentage 2 3 5 2 4" xfId="1152" xr:uid="{00000000-0005-0000-0000-0000E2150000}"/>
    <cellStyle name="Pourcentage 2 3 5 2 5" xfId="3015" xr:uid="{00000000-0005-0000-0000-0000E3150000}"/>
    <cellStyle name="Pourcentage 2 3 5 2 6" xfId="4396" xr:uid="{00000000-0005-0000-0000-0000E4150000}"/>
    <cellStyle name="Pourcentage 2 3 5 2 7" xfId="5689" xr:uid="{00000000-0005-0000-0000-0000E5150000}"/>
    <cellStyle name="Pourcentage 2 3 5 3" xfId="484" xr:uid="{00000000-0005-0000-0000-0000E6150000}"/>
    <cellStyle name="Pourcentage 2 3 5 3 2" xfId="2342" xr:uid="{00000000-0005-0000-0000-0000E7150000}"/>
    <cellStyle name="Pourcentage 2 3 5 3 2 2" xfId="4401" xr:uid="{00000000-0005-0000-0000-0000E8150000}"/>
    <cellStyle name="Pourcentage 2 3 5 3 2 3" xfId="5694" xr:uid="{00000000-0005-0000-0000-0000E9150000}"/>
    <cellStyle name="Pourcentage 2 3 5 3 3" xfId="1518" xr:uid="{00000000-0005-0000-0000-0000EA150000}"/>
    <cellStyle name="Pourcentage 2 3 5 3 4" xfId="4400" xr:uid="{00000000-0005-0000-0000-0000EB150000}"/>
    <cellStyle name="Pourcentage 2 3 5 3 5" xfId="5693" xr:uid="{00000000-0005-0000-0000-0000EC150000}"/>
    <cellStyle name="Pourcentage 2 3 5 4" xfId="656" xr:uid="{00000000-0005-0000-0000-0000ED150000}"/>
    <cellStyle name="Pourcentage 2 3 5 4 2" xfId="2511" xr:uid="{00000000-0005-0000-0000-0000EE150000}"/>
    <cellStyle name="Pourcentage 2 3 5 4 3" xfId="4402" xr:uid="{00000000-0005-0000-0000-0000EF150000}"/>
    <cellStyle name="Pourcentage 2 3 5 4 4" xfId="5695" xr:uid="{00000000-0005-0000-0000-0000F0150000}"/>
    <cellStyle name="Pourcentage 2 3 5 5" xfId="2013" xr:uid="{00000000-0005-0000-0000-0000F1150000}"/>
    <cellStyle name="Pourcentage 2 3 5 6" xfId="988" xr:uid="{00000000-0005-0000-0000-0000F2150000}"/>
    <cellStyle name="Pourcentage 2 3 5 7" xfId="2858" xr:uid="{00000000-0005-0000-0000-0000F3150000}"/>
    <cellStyle name="Pourcentage 2 3 5 8" xfId="4395" xr:uid="{00000000-0005-0000-0000-0000F4150000}"/>
    <cellStyle name="Pourcentage 2 3 5 9" xfId="5688" xr:uid="{00000000-0005-0000-0000-0000F5150000}"/>
    <cellStyle name="Pourcentage 2 3 6" xfId="249" xr:uid="{00000000-0005-0000-0000-0000F6150000}"/>
    <cellStyle name="Pourcentage 2 3 6 2" xfId="754" xr:uid="{00000000-0005-0000-0000-0000F7150000}"/>
    <cellStyle name="Pourcentage 2 3 6 2 2" xfId="2606" xr:uid="{00000000-0005-0000-0000-0000F8150000}"/>
    <cellStyle name="Pourcentage 2 3 6 2 2 2" xfId="4405" xr:uid="{00000000-0005-0000-0000-0000F9150000}"/>
    <cellStyle name="Pourcentage 2 3 6 2 2 3" xfId="5698" xr:uid="{00000000-0005-0000-0000-0000FA150000}"/>
    <cellStyle name="Pourcentage 2 3 6 2 3" xfId="1632" xr:uid="{00000000-0005-0000-0000-0000FB150000}"/>
    <cellStyle name="Pourcentage 2 3 6 2 4" xfId="4404" xr:uid="{00000000-0005-0000-0000-0000FC150000}"/>
    <cellStyle name="Pourcentage 2 3 6 2 5" xfId="5697" xr:uid="{00000000-0005-0000-0000-0000FD150000}"/>
    <cellStyle name="Pourcentage 2 3 6 3" xfId="2108" xr:uid="{00000000-0005-0000-0000-0000FE150000}"/>
    <cellStyle name="Pourcentage 2 3 6 3 2" xfId="4406" xr:uid="{00000000-0005-0000-0000-0000FF150000}"/>
    <cellStyle name="Pourcentage 2 3 6 3 3" xfId="5699" xr:uid="{00000000-0005-0000-0000-000000160000}"/>
    <cellStyle name="Pourcentage 2 3 6 4" xfId="1088" xr:uid="{00000000-0005-0000-0000-000001160000}"/>
    <cellStyle name="Pourcentage 2 3 6 5" xfId="2951" xr:uid="{00000000-0005-0000-0000-000002160000}"/>
    <cellStyle name="Pourcentage 2 3 6 6" xfId="4403" xr:uid="{00000000-0005-0000-0000-000003160000}"/>
    <cellStyle name="Pourcentage 2 3 6 7" xfId="5696" xr:uid="{00000000-0005-0000-0000-000004160000}"/>
    <cellStyle name="Pourcentage 2 3 7" xfId="420" xr:uid="{00000000-0005-0000-0000-000005160000}"/>
    <cellStyle name="Pourcentage 2 3 7 2" xfId="2278" xr:uid="{00000000-0005-0000-0000-000006160000}"/>
    <cellStyle name="Pourcentage 2 3 7 2 2" xfId="4408" xr:uid="{00000000-0005-0000-0000-000007160000}"/>
    <cellStyle name="Pourcentage 2 3 7 2 3" xfId="5701" xr:uid="{00000000-0005-0000-0000-000008160000}"/>
    <cellStyle name="Pourcentage 2 3 7 3" xfId="1454" xr:uid="{00000000-0005-0000-0000-000009160000}"/>
    <cellStyle name="Pourcentage 2 3 7 4" xfId="4407" xr:uid="{00000000-0005-0000-0000-00000A160000}"/>
    <cellStyle name="Pourcentage 2 3 7 5" xfId="5700" xr:uid="{00000000-0005-0000-0000-00000B160000}"/>
    <cellStyle name="Pourcentage 2 3 8" xfId="592" xr:uid="{00000000-0005-0000-0000-00000C160000}"/>
    <cellStyle name="Pourcentage 2 3 8 2" xfId="2447" xr:uid="{00000000-0005-0000-0000-00000D160000}"/>
    <cellStyle name="Pourcentage 2 3 8 3" xfId="4409" xr:uid="{00000000-0005-0000-0000-00000E160000}"/>
    <cellStyle name="Pourcentage 2 3 8 4" xfId="5702" xr:uid="{00000000-0005-0000-0000-00000F160000}"/>
    <cellStyle name="Pourcentage 2 3 9" xfId="1949" xr:uid="{00000000-0005-0000-0000-000010160000}"/>
    <cellStyle name="Pourcentage 2 4" xfId="62" xr:uid="{00000000-0005-0000-0000-000011160000}"/>
    <cellStyle name="Pourcentage 2 4 10" xfId="4410" xr:uid="{00000000-0005-0000-0000-000012160000}"/>
    <cellStyle name="Pourcentage 2 4 11" xfId="5703" xr:uid="{00000000-0005-0000-0000-000013160000}"/>
    <cellStyle name="Pourcentage 2 4 2" xfId="128" xr:uid="{00000000-0005-0000-0000-000014160000}"/>
    <cellStyle name="Pourcentage 2 4 2 2" xfId="336" xr:uid="{00000000-0005-0000-0000-000015160000}"/>
    <cellStyle name="Pourcentage 2 4 2 2 2" xfId="841" xr:uid="{00000000-0005-0000-0000-000016160000}"/>
    <cellStyle name="Pourcentage 2 4 2 2 2 2" xfId="2693" xr:uid="{00000000-0005-0000-0000-000017160000}"/>
    <cellStyle name="Pourcentage 2 4 2 2 2 2 2" xfId="4414" xr:uid="{00000000-0005-0000-0000-000018160000}"/>
    <cellStyle name="Pourcentage 2 4 2 2 2 2 3" xfId="5707" xr:uid="{00000000-0005-0000-0000-000019160000}"/>
    <cellStyle name="Pourcentage 2 4 2 2 2 3" xfId="1719" xr:uid="{00000000-0005-0000-0000-00001A160000}"/>
    <cellStyle name="Pourcentage 2 4 2 2 2 4" xfId="4413" xr:uid="{00000000-0005-0000-0000-00001B160000}"/>
    <cellStyle name="Pourcentage 2 4 2 2 2 5" xfId="5706" xr:uid="{00000000-0005-0000-0000-00001C160000}"/>
    <cellStyle name="Pourcentage 2 4 2 2 3" xfId="2195" xr:uid="{00000000-0005-0000-0000-00001D160000}"/>
    <cellStyle name="Pourcentage 2 4 2 2 3 2" xfId="4415" xr:uid="{00000000-0005-0000-0000-00001E160000}"/>
    <cellStyle name="Pourcentage 2 4 2 2 3 3" xfId="5708" xr:uid="{00000000-0005-0000-0000-00001F160000}"/>
    <cellStyle name="Pourcentage 2 4 2 2 4" xfId="1175" xr:uid="{00000000-0005-0000-0000-000020160000}"/>
    <cellStyle name="Pourcentage 2 4 2 2 5" xfId="3038" xr:uid="{00000000-0005-0000-0000-000021160000}"/>
    <cellStyle name="Pourcentage 2 4 2 2 6" xfId="4412" xr:uid="{00000000-0005-0000-0000-000022160000}"/>
    <cellStyle name="Pourcentage 2 4 2 2 7" xfId="5705" xr:uid="{00000000-0005-0000-0000-000023160000}"/>
    <cellStyle name="Pourcentage 2 4 2 3" xfId="507" xr:uid="{00000000-0005-0000-0000-000024160000}"/>
    <cellStyle name="Pourcentage 2 4 2 3 2" xfId="2365" xr:uid="{00000000-0005-0000-0000-000025160000}"/>
    <cellStyle name="Pourcentage 2 4 2 3 2 2" xfId="4417" xr:uid="{00000000-0005-0000-0000-000026160000}"/>
    <cellStyle name="Pourcentage 2 4 2 3 2 3" xfId="5710" xr:uid="{00000000-0005-0000-0000-000027160000}"/>
    <cellStyle name="Pourcentage 2 4 2 3 3" xfId="1541" xr:uid="{00000000-0005-0000-0000-000028160000}"/>
    <cellStyle name="Pourcentage 2 4 2 3 4" xfId="4416" xr:uid="{00000000-0005-0000-0000-000029160000}"/>
    <cellStyle name="Pourcentage 2 4 2 3 5" xfId="5709" xr:uid="{00000000-0005-0000-0000-00002A160000}"/>
    <cellStyle name="Pourcentage 2 4 2 4" xfId="679" xr:uid="{00000000-0005-0000-0000-00002B160000}"/>
    <cellStyle name="Pourcentage 2 4 2 4 2" xfId="2534" xr:uid="{00000000-0005-0000-0000-00002C160000}"/>
    <cellStyle name="Pourcentage 2 4 2 4 3" xfId="4418" xr:uid="{00000000-0005-0000-0000-00002D160000}"/>
    <cellStyle name="Pourcentage 2 4 2 4 4" xfId="5711" xr:uid="{00000000-0005-0000-0000-00002E160000}"/>
    <cellStyle name="Pourcentage 2 4 2 5" xfId="2036" xr:uid="{00000000-0005-0000-0000-00002F160000}"/>
    <cellStyle name="Pourcentage 2 4 2 6" xfId="1011" xr:uid="{00000000-0005-0000-0000-000030160000}"/>
    <cellStyle name="Pourcentage 2 4 2 7" xfId="2881" xr:uid="{00000000-0005-0000-0000-000031160000}"/>
    <cellStyle name="Pourcentage 2 4 2 8" xfId="4411" xr:uid="{00000000-0005-0000-0000-000032160000}"/>
    <cellStyle name="Pourcentage 2 4 2 9" xfId="5704" xr:uid="{00000000-0005-0000-0000-000033160000}"/>
    <cellStyle name="Pourcentage 2 4 3" xfId="272" xr:uid="{00000000-0005-0000-0000-000034160000}"/>
    <cellStyle name="Pourcentage 2 4 3 2" xfId="777" xr:uid="{00000000-0005-0000-0000-000035160000}"/>
    <cellStyle name="Pourcentage 2 4 3 2 2" xfId="2629" xr:uid="{00000000-0005-0000-0000-000036160000}"/>
    <cellStyle name="Pourcentage 2 4 3 2 2 2" xfId="4421" xr:uid="{00000000-0005-0000-0000-000037160000}"/>
    <cellStyle name="Pourcentage 2 4 3 2 2 3" xfId="5714" xr:uid="{00000000-0005-0000-0000-000038160000}"/>
    <cellStyle name="Pourcentage 2 4 3 2 3" xfId="1655" xr:uid="{00000000-0005-0000-0000-000039160000}"/>
    <cellStyle name="Pourcentage 2 4 3 2 4" xfId="4420" xr:uid="{00000000-0005-0000-0000-00003A160000}"/>
    <cellStyle name="Pourcentage 2 4 3 2 5" xfId="5713" xr:uid="{00000000-0005-0000-0000-00003B160000}"/>
    <cellStyle name="Pourcentage 2 4 3 3" xfId="2131" xr:uid="{00000000-0005-0000-0000-00003C160000}"/>
    <cellStyle name="Pourcentage 2 4 3 3 2" xfId="4422" xr:uid="{00000000-0005-0000-0000-00003D160000}"/>
    <cellStyle name="Pourcentage 2 4 3 3 3" xfId="5715" xr:uid="{00000000-0005-0000-0000-00003E160000}"/>
    <cellStyle name="Pourcentage 2 4 3 4" xfId="1111" xr:uid="{00000000-0005-0000-0000-00003F160000}"/>
    <cellStyle name="Pourcentage 2 4 3 5" xfId="2974" xr:uid="{00000000-0005-0000-0000-000040160000}"/>
    <cellStyle name="Pourcentage 2 4 3 6" xfId="4419" xr:uid="{00000000-0005-0000-0000-000041160000}"/>
    <cellStyle name="Pourcentage 2 4 3 7" xfId="5712" xr:uid="{00000000-0005-0000-0000-000042160000}"/>
    <cellStyle name="Pourcentage 2 4 4" xfId="443" xr:uid="{00000000-0005-0000-0000-000043160000}"/>
    <cellStyle name="Pourcentage 2 4 4 2" xfId="2301" xr:uid="{00000000-0005-0000-0000-000044160000}"/>
    <cellStyle name="Pourcentage 2 4 4 2 2" xfId="4424" xr:uid="{00000000-0005-0000-0000-000045160000}"/>
    <cellStyle name="Pourcentage 2 4 4 2 3" xfId="5717" xr:uid="{00000000-0005-0000-0000-000046160000}"/>
    <cellStyle name="Pourcentage 2 4 4 3" xfId="1477" xr:uid="{00000000-0005-0000-0000-000047160000}"/>
    <cellStyle name="Pourcentage 2 4 4 4" xfId="4423" xr:uid="{00000000-0005-0000-0000-000048160000}"/>
    <cellStyle name="Pourcentage 2 4 4 5" xfId="5716" xr:uid="{00000000-0005-0000-0000-000049160000}"/>
    <cellStyle name="Pourcentage 2 4 5" xfId="615" xr:uid="{00000000-0005-0000-0000-00004A160000}"/>
    <cellStyle name="Pourcentage 2 4 5 2" xfId="2470" xr:uid="{00000000-0005-0000-0000-00004B160000}"/>
    <cellStyle name="Pourcentage 2 4 5 3" xfId="4425" xr:uid="{00000000-0005-0000-0000-00004C160000}"/>
    <cellStyle name="Pourcentage 2 4 5 4" xfId="5718" xr:uid="{00000000-0005-0000-0000-00004D160000}"/>
    <cellStyle name="Pourcentage 2 4 6" xfId="1972" xr:uid="{00000000-0005-0000-0000-00004E160000}"/>
    <cellStyle name="Pourcentage 2 4 7" xfId="947" xr:uid="{00000000-0005-0000-0000-00004F160000}"/>
    <cellStyle name="Pourcentage 2 4 8" xfId="2817" xr:uid="{00000000-0005-0000-0000-000050160000}"/>
    <cellStyle name="Pourcentage 2 4 9" xfId="3117" xr:uid="{00000000-0005-0000-0000-000051160000}"/>
    <cellStyle name="Pourcentage 2 5" xfId="27" xr:uid="{00000000-0005-0000-0000-000052160000}"/>
    <cellStyle name="Pourcentage 2 5 2" xfId="239" xr:uid="{00000000-0005-0000-0000-000053160000}"/>
    <cellStyle name="Pourcentage 2 5 2 2" xfId="744" xr:uid="{00000000-0005-0000-0000-000054160000}"/>
    <cellStyle name="Pourcentage 2 5 2 2 2" xfId="2596" xr:uid="{00000000-0005-0000-0000-000055160000}"/>
    <cellStyle name="Pourcentage 2 5 2 2 2 2" xfId="4429" xr:uid="{00000000-0005-0000-0000-000056160000}"/>
    <cellStyle name="Pourcentage 2 5 2 2 2 3" xfId="5722" xr:uid="{00000000-0005-0000-0000-000057160000}"/>
    <cellStyle name="Pourcentage 2 5 2 2 3" xfId="1622" xr:uid="{00000000-0005-0000-0000-000058160000}"/>
    <cellStyle name="Pourcentage 2 5 2 2 4" xfId="4428" xr:uid="{00000000-0005-0000-0000-000059160000}"/>
    <cellStyle name="Pourcentage 2 5 2 2 5" xfId="5721" xr:uid="{00000000-0005-0000-0000-00005A160000}"/>
    <cellStyle name="Pourcentage 2 5 2 3" xfId="2098" xr:uid="{00000000-0005-0000-0000-00005B160000}"/>
    <cellStyle name="Pourcentage 2 5 2 3 2" xfId="4430" xr:uid="{00000000-0005-0000-0000-00005C160000}"/>
    <cellStyle name="Pourcentage 2 5 2 3 3" xfId="5723" xr:uid="{00000000-0005-0000-0000-00005D160000}"/>
    <cellStyle name="Pourcentage 2 5 2 4" xfId="1078" xr:uid="{00000000-0005-0000-0000-00005E160000}"/>
    <cellStyle name="Pourcentage 2 5 2 5" xfId="2941" xr:uid="{00000000-0005-0000-0000-00005F160000}"/>
    <cellStyle name="Pourcentage 2 5 2 6" xfId="4427" xr:uid="{00000000-0005-0000-0000-000060160000}"/>
    <cellStyle name="Pourcentage 2 5 2 7" xfId="5720" xr:uid="{00000000-0005-0000-0000-000061160000}"/>
    <cellStyle name="Pourcentage 2 5 3" xfId="410" xr:uid="{00000000-0005-0000-0000-000062160000}"/>
    <cellStyle name="Pourcentage 2 5 3 2" xfId="2268" xr:uid="{00000000-0005-0000-0000-000063160000}"/>
    <cellStyle name="Pourcentage 2 5 3 2 2" xfId="4432" xr:uid="{00000000-0005-0000-0000-000064160000}"/>
    <cellStyle name="Pourcentage 2 5 3 2 3" xfId="5725" xr:uid="{00000000-0005-0000-0000-000065160000}"/>
    <cellStyle name="Pourcentage 2 5 3 3" xfId="1444" xr:uid="{00000000-0005-0000-0000-000066160000}"/>
    <cellStyle name="Pourcentage 2 5 3 4" xfId="4431" xr:uid="{00000000-0005-0000-0000-000067160000}"/>
    <cellStyle name="Pourcentage 2 5 3 5" xfId="5724" xr:uid="{00000000-0005-0000-0000-000068160000}"/>
    <cellStyle name="Pourcentage 2 5 4" xfId="582" xr:uid="{00000000-0005-0000-0000-000069160000}"/>
    <cellStyle name="Pourcentage 2 5 4 2" xfId="2437" xr:uid="{00000000-0005-0000-0000-00006A160000}"/>
    <cellStyle name="Pourcentage 2 5 4 3" xfId="4433" xr:uid="{00000000-0005-0000-0000-00006B160000}"/>
    <cellStyle name="Pourcentage 2 5 4 4" xfId="5726" xr:uid="{00000000-0005-0000-0000-00006C160000}"/>
    <cellStyle name="Pourcentage 2 5 5" xfId="1939" xr:uid="{00000000-0005-0000-0000-00006D160000}"/>
    <cellStyle name="Pourcentage 2 5 6" xfId="914" xr:uid="{00000000-0005-0000-0000-00006E160000}"/>
    <cellStyle name="Pourcentage 2 5 7" xfId="2784" xr:uid="{00000000-0005-0000-0000-00006F160000}"/>
    <cellStyle name="Pourcentage 2 5 8" xfId="4426" xr:uid="{00000000-0005-0000-0000-000070160000}"/>
    <cellStyle name="Pourcentage 2 5 9" xfId="5719" xr:uid="{00000000-0005-0000-0000-000071160000}"/>
    <cellStyle name="Pourcentage 2 6" xfId="95" xr:uid="{00000000-0005-0000-0000-000072160000}"/>
    <cellStyle name="Pourcentage 2 6 2" xfId="303" xr:uid="{00000000-0005-0000-0000-000073160000}"/>
    <cellStyle name="Pourcentage 2 6 2 2" xfId="808" xr:uid="{00000000-0005-0000-0000-000074160000}"/>
    <cellStyle name="Pourcentage 2 6 2 2 2" xfId="2660" xr:uid="{00000000-0005-0000-0000-000075160000}"/>
    <cellStyle name="Pourcentage 2 6 2 2 2 2" xfId="4437" xr:uid="{00000000-0005-0000-0000-000076160000}"/>
    <cellStyle name="Pourcentage 2 6 2 2 2 3" xfId="5730" xr:uid="{00000000-0005-0000-0000-000077160000}"/>
    <cellStyle name="Pourcentage 2 6 2 2 3" xfId="1686" xr:uid="{00000000-0005-0000-0000-000078160000}"/>
    <cellStyle name="Pourcentage 2 6 2 2 4" xfId="4436" xr:uid="{00000000-0005-0000-0000-000079160000}"/>
    <cellStyle name="Pourcentage 2 6 2 2 5" xfId="5729" xr:uid="{00000000-0005-0000-0000-00007A160000}"/>
    <cellStyle name="Pourcentage 2 6 2 3" xfId="2162" xr:uid="{00000000-0005-0000-0000-00007B160000}"/>
    <cellStyle name="Pourcentage 2 6 2 3 2" xfId="4438" xr:uid="{00000000-0005-0000-0000-00007C160000}"/>
    <cellStyle name="Pourcentage 2 6 2 3 3" xfId="5731" xr:uid="{00000000-0005-0000-0000-00007D160000}"/>
    <cellStyle name="Pourcentage 2 6 2 4" xfId="1142" xr:uid="{00000000-0005-0000-0000-00007E160000}"/>
    <cellStyle name="Pourcentage 2 6 2 5" xfId="3005" xr:uid="{00000000-0005-0000-0000-00007F160000}"/>
    <cellStyle name="Pourcentage 2 6 2 6" xfId="4435" xr:uid="{00000000-0005-0000-0000-000080160000}"/>
    <cellStyle name="Pourcentage 2 6 2 7" xfId="5728" xr:uid="{00000000-0005-0000-0000-000081160000}"/>
    <cellStyle name="Pourcentage 2 6 3" xfId="474" xr:uid="{00000000-0005-0000-0000-000082160000}"/>
    <cellStyle name="Pourcentage 2 6 3 2" xfId="2332" xr:uid="{00000000-0005-0000-0000-000083160000}"/>
    <cellStyle name="Pourcentage 2 6 3 2 2" xfId="4440" xr:uid="{00000000-0005-0000-0000-000084160000}"/>
    <cellStyle name="Pourcentage 2 6 3 2 3" xfId="5733" xr:uid="{00000000-0005-0000-0000-000085160000}"/>
    <cellStyle name="Pourcentage 2 6 3 3" xfId="1508" xr:uid="{00000000-0005-0000-0000-000086160000}"/>
    <cellStyle name="Pourcentage 2 6 3 4" xfId="4439" xr:uid="{00000000-0005-0000-0000-000087160000}"/>
    <cellStyle name="Pourcentage 2 6 3 5" xfId="5732" xr:uid="{00000000-0005-0000-0000-000088160000}"/>
    <cellStyle name="Pourcentage 2 6 4" xfId="646" xr:uid="{00000000-0005-0000-0000-000089160000}"/>
    <cellStyle name="Pourcentage 2 6 4 2" xfId="2501" xr:uid="{00000000-0005-0000-0000-00008A160000}"/>
    <cellStyle name="Pourcentage 2 6 4 3" xfId="4441" xr:uid="{00000000-0005-0000-0000-00008B160000}"/>
    <cellStyle name="Pourcentage 2 6 4 4" xfId="5734" xr:uid="{00000000-0005-0000-0000-00008C160000}"/>
    <cellStyle name="Pourcentage 2 6 5" xfId="2003" xr:uid="{00000000-0005-0000-0000-00008D160000}"/>
    <cellStyle name="Pourcentage 2 6 6" xfId="978" xr:uid="{00000000-0005-0000-0000-00008E160000}"/>
    <cellStyle name="Pourcentage 2 6 7" xfId="2848" xr:uid="{00000000-0005-0000-0000-00008F160000}"/>
    <cellStyle name="Pourcentage 2 6 8" xfId="4434" xr:uid="{00000000-0005-0000-0000-000090160000}"/>
    <cellStyle name="Pourcentage 2 6 9" xfId="5727" xr:uid="{00000000-0005-0000-0000-000091160000}"/>
    <cellStyle name="Pourcentage 2 7" xfId="235" xr:uid="{00000000-0005-0000-0000-000092160000}"/>
    <cellStyle name="Pourcentage 2 7 2" xfId="740" xr:uid="{00000000-0005-0000-0000-000093160000}"/>
    <cellStyle name="Pourcentage 2 7 2 2" xfId="2592" xr:uid="{00000000-0005-0000-0000-000094160000}"/>
    <cellStyle name="Pourcentage 2 7 2 2 2" xfId="4444" xr:uid="{00000000-0005-0000-0000-000095160000}"/>
    <cellStyle name="Pourcentage 2 7 2 2 3" xfId="5737" xr:uid="{00000000-0005-0000-0000-000096160000}"/>
    <cellStyle name="Pourcentage 2 7 2 3" xfId="1618" xr:uid="{00000000-0005-0000-0000-000097160000}"/>
    <cellStyle name="Pourcentage 2 7 2 4" xfId="4443" xr:uid="{00000000-0005-0000-0000-000098160000}"/>
    <cellStyle name="Pourcentage 2 7 2 5" xfId="5736" xr:uid="{00000000-0005-0000-0000-000099160000}"/>
    <cellStyle name="Pourcentage 2 7 3" xfId="2094" xr:uid="{00000000-0005-0000-0000-00009A160000}"/>
    <cellStyle name="Pourcentage 2 7 3 2" xfId="4445" xr:uid="{00000000-0005-0000-0000-00009B160000}"/>
    <cellStyle name="Pourcentage 2 7 3 3" xfId="5738" xr:uid="{00000000-0005-0000-0000-00009C160000}"/>
    <cellStyle name="Pourcentage 2 7 4" xfId="1074" xr:uid="{00000000-0005-0000-0000-00009D160000}"/>
    <cellStyle name="Pourcentage 2 7 5" xfId="2937" xr:uid="{00000000-0005-0000-0000-00009E160000}"/>
    <cellStyle name="Pourcentage 2 7 6" xfId="4442" xr:uid="{00000000-0005-0000-0000-00009F160000}"/>
    <cellStyle name="Pourcentage 2 7 7" xfId="5735" xr:uid="{00000000-0005-0000-0000-0000A0160000}"/>
    <cellStyle name="Pourcentage 2 8" xfId="406" xr:uid="{00000000-0005-0000-0000-0000A1160000}"/>
    <cellStyle name="Pourcentage 2 8 2" xfId="2264" xr:uid="{00000000-0005-0000-0000-0000A2160000}"/>
    <cellStyle name="Pourcentage 2 8 2 2" xfId="4447" xr:uid="{00000000-0005-0000-0000-0000A3160000}"/>
    <cellStyle name="Pourcentage 2 8 2 3" xfId="5740" xr:uid="{00000000-0005-0000-0000-0000A4160000}"/>
    <cellStyle name="Pourcentage 2 8 3" xfId="1440" xr:uid="{00000000-0005-0000-0000-0000A5160000}"/>
    <cellStyle name="Pourcentage 2 8 4" xfId="4446" xr:uid="{00000000-0005-0000-0000-0000A6160000}"/>
    <cellStyle name="Pourcentage 2 8 5" xfId="5739" xr:uid="{00000000-0005-0000-0000-0000A7160000}"/>
    <cellStyle name="Pourcentage 2 9" xfId="578" xr:uid="{00000000-0005-0000-0000-0000A8160000}"/>
    <cellStyle name="Pourcentage 2 9 2" xfId="2433" xr:uid="{00000000-0005-0000-0000-0000A9160000}"/>
    <cellStyle name="Pourcentage 2 9 3" xfId="4448" xr:uid="{00000000-0005-0000-0000-0000AA160000}"/>
    <cellStyle name="Pourcentage 2 9 4" xfId="5741" xr:uid="{00000000-0005-0000-0000-0000AB160000}"/>
    <cellStyle name="Pourcentage 3" xfId="739" xr:uid="{00000000-0005-0000-0000-0000AC160000}"/>
    <cellStyle name="Pourcentage 4" xfId="4449" xr:uid="{00000000-0005-0000-0000-0000AD160000}"/>
    <cellStyle name="Pourcentage 5" xfId="4450" xr:uid="{00000000-0005-0000-0000-0000AE160000}"/>
    <cellStyle name="Satisfaisant 2" xfId="205" xr:uid="{00000000-0005-0000-0000-0000AF160000}"/>
    <cellStyle name="Sortie 2" xfId="206" xr:uid="{00000000-0005-0000-0000-0000B0160000}"/>
    <cellStyle name="Sortie 2 10" xfId="1334" xr:uid="{00000000-0005-0000-0000-0000B1160000}"/>
    <cellStyle name="Sortie 2 11" xfId="1384" xr:uid="{00000000-0005-0000-0000-0000B2160000}"/>
    <cellStyle name="Sortie 2 12" xfId="1320" xr:uid="{00000000-0005-0000-0000-0000B3160000}"/>
    <cellStyle name="Sortie 2 13" xfId="1290" xr:uid="{00000000-0005-0000-0000-0000B4160000}"/>
    <cellStyle name="Sortie 2 14" xfId="1265" xr:uid="{00000000-0005-0000-0000-0000B5160000}"/>
    <cellStyle name="Sortie 2 15" xfId="1289" xr:uid="{00000000-0005-0000-0000-0000B6160000}"/>
    <cellStyle name="Sortie 2 16" xfId="1276" xr:uid="{00000000-0005-0000-0000-0000B7160000}"/>
    <cellStyle name="Sortie 2 17" xfId="1287" xr:uid="{00000000-0005-0000-0000-0000B8160000}"/>
    <cellStyle name="Sortie 2 18" xfId="1408" xr:uid="{00000000-0005-0000-0000-0000B9160000}"/>
    <cellStyle name="Sortie 2 19" xfId="1229" xr:uid="{00000000-0005-0000-0000-0000BA160000}"/>
    <cellStyle name="Sortie 2 2" xfId="1299" xr:uid="{00000000-0005-0000-0000-0000BB160000}"/>
    <cellStyle name="Sortie 2 20" xfId="1356" xr:uid="{00000000-0005-0000-0000-0000BC160000}"/>
    <cellStyle name="Sortie 2 21" xfId="1344" xr:uid="{00000000-0005-0000-0000-0000BD160000}"/>
    <cellStyle name="Sortie 2 22" xfId="1358" xr:uid="{00000000-0005-0000-0000-0000BE160000}"/>
    <cellStyle name="Sortie 2 23" xfId="1814" xr:uid="{00000000-0005-0000-0000-0000BF160000}"/>
    <cellStyle name="Sortie 2 24" xfId="1779" xr:uid="{00000000-0005-0000-0000-0000C0160000}"/>
    <cellStyle name="Sortie 2 25" xfId="1774" xr:uid="{00000000-0005-0000-0000-0000C1160000}"/>
    <cellStyle name="Sortie 2 26" xfId="1859" xr:uid="{00000000-0005-0000-0000-0000C2160000}"/>
    <cellStyle name="Sortie 2 27" xfId="1796" xr:uid="{00000000-0005-0000-0000-0000C3160000}"/>
    <cellStyle name="Sortie 2 28" xfId="1784" xr:uid="{00000000-0005-0000-0000-0000C4160000}"/>
    <cellStyle name="Sortie 2 29" xfId="1833" xr:uid="{00000000-0005-0000-0000-0000C5160000}"/>
    <cellStyle name="Sortie 2 3" xfId="1264" xr:uid="{00000000-0005-0000-0000-0000C6160000}"/>
    <cellStyle name="Sortie 2 30" xfId="1599" xr:uid="{00000000-0005-0000-0000-0000C7160000}"/>
    <cellStyle name="Sortie 2 31" xfId="1815" xr:uid="{00000000-0005-0000-0000-0000C8160000}"/>
    <cellStyle name="Sortie 2 32" xfId="1871" xr:uid="{00000000-0005-0000-0000-0000C9160000}"/>
    <cellStyle name="Sortie 2 33" xfId="1841" xr:uid="{00000000-0005-0000-0000-0000CA160000}"/>
    <cellStyle name="Sortie 2 34" xfId="1420" xr:uid="{00000000-0005-0000-0000-0000CB160000}"/>
    <cellStyle name="Sortie 2 35" xfId="1850" xr:uid="{00000000-0005-0000-0000-0000CC160000}"/>
    <cellStyle name="Sortie 2 36" xfId="1862" xr:uid="{00000000-0005-0000-0000-0000CD160000}"/>
    <cellStyle name="Sortie 2 37" xfId="1904" xr:uid="{00000000-0005-0000-0000-0000CE160000}"/>
    <cellStyle name="Sortie 2 38" xfId="1421" xr:uid="{00000000-0005-0000-0000-0000CF160000}"/>
    <cellStyle name="Sortie 2 39" xfId="1776" xr:uid="{00000000-0005-0000-0000-0000D0160000}"/>
    <cellStyle name="Sortie 2 4" xfId="1250" xr:uid="{00000000-0005-0000-0000-0000D1160000}"/>
    <cellStyle name="Sortie 2 40" xfId="1800" xr:uid="{00000000-0005-0000-0000-0000D2160000}"/>
    <cellStyle name="Sortie 2 41" xfId="1898" xr:uid="{00000000-0005-0000-0000-0000D3160000}"/>
    <cellStyle name="Sortie 2 42" xfId="2740" xr:uid="{00000000-0005-0000-0000-0000D4160000}"/>
    <cellStyle name="Sortie 2 43" xfId="1056" xr:uid="{00000000-0005-0000-0000-0000D5160000}"/>
    <cellStyle name="Sortie 2 44" xfId="2753" xr:uid="{00000000-0005-0000-0000-0000D6160000}"/>
    <cellStyle name="Sortie 2 45" xfId="1052" xr:uid="{00000000-0005-0000-0000-0000D7160000}"/>
    <cellStyle name="Sortie 2 5" xfId="1354" xr:uid="{00000000-0005-0000-0000-0000D8160000}"/>
    <cellStyle name="Sortie 2 6" xfId="1284" xr:uid="{00000000-0005-0000-0000-0000D9160000}"/>
    <cellStyle name="Sortie 2 7" xfId="1270" xr:uid="{00000000-0005-0000-0000-0000DA160000}"/>
    <cellStyle name="Sortie 2 8" xfId="1260" xr:uid="{00000000-0005-0000-0000-0000DB160000}"/>
    <cellStyle name="Sortie 2 9" xfId="1298" xr:uid="{00000000-0005-0000-0000-0000DC160000}"/>
    <cellStyle name="Sortie 3" xfId="217" xr:uid="{00000000-0005-0000-0000-0000DD160000}"/>
    <cellStyle name="Sortie 3 10" xfId="1337" xr:uid="{00000000-0005-0000-0000-0000DE160000}"/>
    <cellStyle name="Sortie 3 11" xfId="1351" xr:uid="{00000000-0005-0000-0000-0000DF160000}"/>
    <cellStyle name="Sortie 3 12" xfId="1238" xr:uid="{00000000-0005-0000-0000-0000E0160000}"/>
    <cellStyle name="Sortie 3 13" xfId="1331" xr:uid="{00000000-0005-0000-0000-0000E1160000}"/>
    <cellStyle name="Sortie 3 14" xfId="1273" xr:uid="{00000000-0005-0000-0000-0000E2160000}"/>
    <cellStyle name="Sortie 3 15" xfId="1239" xr:uid="{00000000-0005-0000-0000-0000E3160000}"/>
    <cellStyle name="Sortie 3 16" xfId="1309" xr:uid="{00000000-0005-0000-0000-0000E4160000}"/>
    <cellStyle name="Sortie 3 17" xfId="1293" xr:uid="{00000000-0005-0000-0000-0000E5160000}"/>
    <cellStyle name="Sortie 3 18" xfId="1313" xr:uid="{00000000-0005-0000-0000-0000E6160000}"/>
    <cellStyle name="Sortie 3 19" xfId="1288" xr:uid="{00000000-0005-0000-0000-0000E7160000}"/>
    <cellStyle name="Sortie 3 2" xfId="1306" xr:uid="{00000000-0005-0000-0000-0000E8160000}"/>
    <cellStyle name="Sortie 3 20" xfId="1235" xr:uid="{00000000-0005-0000-0000-0000E9160000}"/>
    <cellStyle name="Sortie 3 21" xfId="1371" xr:uid="{00000000-0005-0000-0000-0000EA160000}"/>
    <cellStyle name="Sortie 3 22" xfId="1329" xr:uid="{00000000-0005-0000-0000-0000EB160000}"/>
    <cellStyle name="Sortie 3 23" xfId="1819" xr:uid="{00000000-0005-0000-0000-0000EC160000}"/>
    <cellStyle name="Sortie 3 24" xfId="1783" xr:uid="{00000000-0005-0000-0000-0000ED160000}"/>
    <cellStyle name="Sortie 3 25" xfId="1786" xr:uid="{00000000-0005-0000-0000-0000EE160000}"/>
    <cellStyle name="Sortie 3 26" xfId="1845" xr:uid="{00000000-0005-0000-0000-0000EF160000}"/>
    <cellStyle name="Sortie 3 27" xfId="1825" xr:uid="{00000000-0005-0000-0000-0000F0160000}"/>
    <cellStyle name="Sortie 3 28" xfId="1823" xr:uid="{00000000-0005-0000-0000-0000F1160000}"/>
    <cellStyle name="Sortie 3 29" xfId="1787" xr:uid="{00000000-0005-0000-0000-0000F2160000}"/>
    <cellStyle name="Sortie 3 3" xfId="1269" xr:uid="{00000000-0005-0000-0000-0000F3160000}"/>
    <cellStyle name="Sortie 3 30" xfId="1840" xr:uid="{00000000-0005-0000-0000-0000F4160000}"/>
    <cellStyle name="Sortie 3 31" xfId="1780" xr:uid="{00000000-0005-0000-0000-0000F5160000}"/>
    <cellStyle name="Sortie 3 32" xfId="1863" xr:uid="{00000000-0005-0000-0000-0000F6160000}"/>
    <cellStyle name="Sortie 3 33" xfId="1865" xr:uid="{00000000-0005-0000-0000-0000F7160000}"/>
    <cellStyle name="Sortie 3 34" xfId="1828" xr:uid="{00000000-0005-0000-0000-0000F8160000}"/>
    <cellStyle name="Sortie 3 35" xfId="1892" xr:uid="{00000000-0005-0000-0000-0000F9160000}"/>
    <cellStyle name="Sortie 3 36" xfId="1879" xr:uid="{00000000-0005-0000-0000-0000FA160000}"/>
    <cellStyle name="Sortie 3 37" xfId="1887" xr:uid="{00000000-0005-0000-0000-0000FB160000}"/>
    <cellStyle name="Sortie 3 38" xfId="1874" xr:uid="{00000000-0005-0000-0000-0000FC160000}"/>
    <cellStyle name="Sortie 3 39" xfId="1576" xr:uid="{00000000-0005-0000-0000-0000FD160000}"/>
    <cellStyle name="Sortie 3 4" xfId="1274" xr:uid="{00000000-0005-0000-0000-0000FE160000}"/>
    <cellStyle name="Sortie 3 40" xfId="1905" xr:uid="{00000000-0005-0000-0000-0000FF160000}"/>
    <cellStyle name="Sortie 3 41" xfId="1596" xr:uid="{00000000-0005-0000-0000-000000170000}"/>
    <cellStyle name="Sortie 3 42" xfId="2744" xr:uid="{00000000-0005-0000-0000-000001170000}"/>
    <cellStyle name="Sortie 3 43" xfId="2757" xr:uid="{00000000-0005-0000-0000-000002170000}"/>
    <cellStyle name="Sortie 3 44" xfId="2750" xr:uid="{00000000-0005-0000-0000-000003170000}"/>
    <cellStyle name="Sortie 3 5" xfId="1341" xr:uid="{00000000-0005-0000-0000-000004170000}"/>
    <cellStyle name="Sortie 3 6" xfId="1317" xr:uid="{00000000-0005-0000-0000-000005170000}"/>
    <cellStyle name="Sortie 3 7" xfId="1310" xr:uid="{00000000-0005-0000-0000-000006170000}"/>
    <cellStyle name="Sortie 3 8" xfId="1297" xr:uid="{00000000-0005-0000-0000-000007170000}"/>
    <cellStyle name="Sortie 3 9" xfId="1326" xr:uid="{00000000-0005-0000-0000-000008170000}"/>
    <cellStyle name="Style 1" xfId="5942" xr:uid="{00000000-0005-0000-0000-000009170000}"/>
    <cellStyle name="Texte explicatif 2" xfId="207" xr:uid="{00000000-0005-0000-0000-00000A170000}"/>
    <cellStyle name="Title" xfId="5943" xr:uid="{00000000-0005-0000-0000-00000B170000}"/>
    <cellStyle name="Title 2" xfId="5944" xr:uid="{00000000-0005-0000-0000-00000C170000}"/>
    <cellStyle name="Title_08 OUVERTURE NOVEMBRE 2012." xfId="5945" xr:uid="{00000000-0005-0000-0000-00000D170000}"/>
    <cellStyle name="Titre 1" xfId="5946" xr:uid="{00000000-0005-0000-0000-00000E170000}"/>
    <cellStyle name="Titre 1 1" xfId="5947" xr:uid="{00000000-0005-0000-0000-00000F170000}"/>
    <cellStyle name="Titre 1 1 1" xfId="5948" xr:uid="{00000000-0005-0000-0000-000010170000}"/>
    <cellStyle name="Titre 1 1 1 1" xfId="5949" xr:uid="{00000000-0005-0000-0000-000011170000}"/>
    <cellStyle name="Titre 1 1 1 1 1" xfId="5950" xr:uid="{00000000-0005-0000-0000-000012170000}"/>
    <cellStyle name="Titre 1 1 1 1 1 1" xfId="5951" xr:uid="{00000000-0005-0000-0000-000013170000}"/>
    <cellStyle name="Titre 1 1 1 1 1 1 1" xfId="5952" xr:uid="{00000000-0005-0000-0000-000014170000}"/>
    <cellStyle name="Titre 1 1 1 1 1 1 1 2" xfId="5953" xr:uid="{00000000-0005-0000-0000-000015170000}"/>
    <cellStyle name="Titre 1 1 1 1 1 1 1_08 OUVERTURE NOVEMBRE 2012." xfId="5954" xr:uid="{00000000-0005-0000-0000-000016170000}"/>
    <cellStyle name="Titre 1 1 1 1 1 1 2" xfId="5955" xr:uid="{00000000-0005-0000-0000-000017170000}"/>
    <cellStyle name="Titre 1 1 1 1 1 1_07 OUVERTURE OCTOBRE 2012." xfId="5956" xr:uid="{00000000-0005-0000-0000-000018170000}"/>
    <cellStyle name="Titre 1 1 1 1 1 2" xfId="5957" xr:uid="{00000000-0005-0000-0000-000019170000}"/>
    <cellStyle name="Titre 1 1 1 1 1_07 OUVERTURE OCTOBRE 2012." xfId="5958" xr:uid="{00000000-0005-0000-0000-00001A170000}"/>
    <cellStyle name="Titre 1 1 1 1 2" xfId="5959" xr:uid="{00000000-0005-0000-0000-00001B170000}"/>
    <cellStyle name="Titre 1 1 1 1_07 OUVERTURE OCTOBRE 2012." xfId="5960" xr:uid="{00000000-0005-0000-0000-00001C170000}"/>
    <cellStyle name="Titre 1 1 1 2" xfId="5961" xr:uid="{00000000-0005-0000-0000-00001D170000}"/>
    <cellStyle name="Titre 1 1 1_07 OUVERTURE OCTOBRE 2012." xfId="5962" xr:uid="{00000000-0005-0000-0000-00001E170000}"/>
    <cellStyle name="Titre 1 1 2" xfId="5963" xr:uid="{00000000-0005-0000-0000-00001F170000}"/>
    <cellStyle name="Titre 1 1_07 OUVERTURE OCTOBRE 2012." xfId="5964" xr:uid="{00000000-0005-0000-0000-000020170000}"/>
    <cellStyle name="Titre 1 2" xfId="5965" xr:uid="{00000000-0005-0000-0000-000021170000}"/>
    <cellStyle name="Titre 1_07 OUVERTURE OCTOBRE 2012." xfId="5966" xr:uid="{00000000-0005-0000-0000-000022170000}"/>
    <cellStyle name="Titre 2" xfId="208" xr:uid="{00000000-0005-0000-0000-000023170000}"/>
    <cellStyle name="Titre 1 2" xfId="209" xr:uid="{00000000-0005-0000-0000-000024170000}"/>
    <cellStyle name="Titre 2 2" xfId="210" xr:uid="{00000000-0005-0000-0000-000025170000}"/>
    <cellStyle name="Titre 3 2" xfId="211" xr:uid="{00000000-0005-0000-0000-000026170000}"/>
    <cellStyle name="Titre 4 2" xfId="212" xr:uid="{00000000-0005-0000-0000-000027170000}"/>
    <cellStyle name="Total 2" xfId="213" xr:uid="{00000000-0005-0000-0000-000028170000}"/>
    <cellStyle name="Total 2 10" xfId="1328" xr:uid="{00000000-0005-0000-0000-000029170000}"/>
    <cellStyle name="Total 2 11" xfId="1323" xr:uid="{00000000-0005-0000-0000-00002A170000}"/>
    <cellStyle name="Total 2 12" xfId="1256" xr:uid="{00000000-0005-0000-0000-00002B170000}"/>
    <cellStyle name="Total 2 13" xfId="1376" xr:uid="{00000000-0005-0000-0000-00002C170000}"/>
    <cellStyle name="Total 2 14" xfId="1332" xr:uid="{00000000-0005-0000-0000-00002D170000}"/>
    <cellStyle name="Total 2 15" xfId="1366" xr:uid="{00000000-0005-0000-0000-00002E170000}"/>
    <cellStyle name="Total 2 16" xfId="1254" xr:uid="{00000000-0005-0000-0000-00002F170000}"/>
    <cellStyle name="Total 2 17" xfId="1369" xr:uid="{00000000-0005-0000-0000-000030170000}"/>
    <cellStyle name="Total 2 18" xfId="1387" xr:uid="{00000000-0005-0000-0000-000031170000}"/>
    <cellStyle name="Total 2 19" xfId="1402" xr:uid="{00000000-0005-0000-0000-000032170000}"/>
    <cellStyle name="Total 2 2" xfId="1302" xr:uid="{00000000-0005-0000-0000-000033170000}"/>
    <cellStyle name="Total 2 20" xfId="1316" xr:uid="{00000000-0005-0000-0000-000034170000}"/>
    <cellStyle name="Total 2 21" xfId="1319" xr:uid="{00000000-0005-0000-0000-000035170000}"/>
    <cellStyle name="Total 2 22" xfId="1373" xr:uid="{00000000-0005-0000-0000-000036170000}"/>
    <cellStyle name="Total 2 23" xfId="1816" xr:uid="{00000000-0005-0000-0000-000037170000}"/>
    <cellStyle name="Total 2 24" xfId="1790" xr:uid="{00000000-0005-0000-0000-000038170000}"/>
    <cellStyle name="Total 2 25" xfId="1775" xr:uid="{00000000-0005-0000-0000-000039170000}"/>
    <cellStyle name="Total 2 26" xfId="1792" xr:uid="{00000000-0005-0000-0000-00003A170000}"/>
    <cellStyle name="Total 2 27" xfId="1588" xr:uid="{00000000-0005-0000-0000-00003B170000}"/>
    <cellStyle name="Total 2 28" xfId="1597" xr:uid="{00000000-0005-0000-0000-00003C170000}"/>
    <cellStyle name="Total 2 29" xfId="1794" xr:uid="{00000000-0005-0000-0000-00003D170000}"/>
    <cellStyle name="Total 2 3" xfId="1278" xr:uid="{00000000-0005-0000-0000-00003E170000}"/>
    <cellStyle name="Total 2 30" xfId="1858" xr:uid="{00000000-0005-0000-0000-00003F170000}"/>
    <cellStyle name="Total 2 31" xfId="1801" xr:uid="{00000000-0005-0000-0000-000040170000}"/>
    <cellStyle name="Total 2 32" xfId="1793" xr:uid="{00000000-0005-0000-0000-000041170000}"/>
    <cellStyle name="Total 2 33" xfId="1839" xr:uid="{00000000-0005-0000-0000-000042170000}"/>
    <cellStyle name="Total 2 34" xfId="1585" xr:uid="{00000000-0005-0000-0000-000043170000}"/>
    <cellStyle name="Total 2 35" xfId="1878" xr:uid="{00000000-0005-0000-0000-000044170000}"/>
    <cellStyle name="Total 2 36" xfId="1847" xr:uid="{00000000-0005-0000-0000-000045170000}"/>
    <cellStyle name="Total 2 37" xfId="1832" xr:uid="{00000000-0005-0000-0000-000046170000}"/>
    <cellStyle name="Total 2 38" xfId="1888" xr:uid="{00000000-0005-0000-0000-000047170000}"/>
    <cellStyle name="Total 2 39" xfId="1890" xr:uid="{00000000-0005-0000-0000-000048170000}"/>
    <cellStyle name="Total 2 4" xfId="1251" xr:uid="{00000000-0005-0000-0000-000049170000}"/>
    <cellStyle name="Total 2 40" xfId="1601" xr:uid="{00000000-0005-0000-0000-00004A170000}"/>
    <cellStyle name="Total 2 41" xfId="1772" xr:uid="{00000000-0005-0000-0000-00004B170000}"/>
    <cellStyle name="Total 2 42" xfId="2741" xr:uid="{00000000-0005-0000-0000-00004C170000}"/>
    <cellStyle name="Total 2 43" xfId="1057" xr:uid="{00000000-0005-0000-0000-00004D170000}"/>
    <cellStyle name="Total 2 44" xfId="2754" xr:uid="{00000000-0005-0000-0000-00004E170000}"/>
    <cellStyle name="Total 2 45" xfId="2762" xr:uid="{00000000-0005-0000-0000-00004F170000}"/>
    <cellStyle name="Total 2 5" xfId="1280" xr:uid="{00000000-0005-0000-0000-000050170000}"/>
    <cellStyle name="Total 2 6" xfId="1245" xr:uid="{00000000-0005-0000-0000-000051170000}"/>
    <cellStyle name="Total 2 7" xfId="1232" xr:uid="{00000000-0005-0000-0000-000052170000}"/>
    <cellStyle name="Total 2 8" xfId="1241" xr:uid="{00000000-0005-0000-0000-000053170000}"/>
    <cellStyle name="Total 2 9" xfId="1346" xr:uid="{00000000-0005-0000-0000-000054170000}"/>
    <cellStyle name="Total 3" xfId="218" xr:uid="{00000000-0005-0000-0000-000055170000}"/>
    <cellStyle name="Total 3 10" xfId="1300" xr:uid="{00000000-0005-0000-0000-000056170000}"/>
    <cellStyle name="Total 3 11" xfId="1231" xr:uid="{00000000-0005-0000-0000-000057170000}"/>
    <cellStyle name="Total 3 12" xfId="1262" xr:uid="{00000000-0005-0000-0000-000058170000}"/>
    <cellStyle name="Total 3 13" xfId="1361" xr:uid="{00000000-0005-0000-0000-000059170000}"/>
    <cellStyle name="Total 3 14" xfId="1257" xr:uid="{00000000-0005-0000-0000-00005A170000}"/>
    <cellStyle name="Total 3 15" xfId="1386" xr:uid="{00000000-0005-0000-0000-00005B170000}"/>
    <cellStyle name="Total 3 16" xfId="1263" xr:uid="{00000000-0005-0000-0000-00005C170000}"/>
    <cellStyle name="Total 3 17" xfId="1247" xr:uid="{00000000-0005-0000-0000-00005D170000}"/>
    <cellStyle name="Total 3 18" xfId="1249" xr:uid="{00000000-0005-0000-0000-00005E170000}"/>
    <cellStyle name="Total 3 19" xfId="1343" xr:uid="{00000000-0005-0000-0000-00005F170000}"/>
    <cellStyle name="Total 3 2" xfId="1307" xr:uid="{00000000-0005-0000-0000-000060170000}"/>
    <cellStyle name="Total 3 20" xfId="1367" xr:uid="{00000000-0005-0000-0000-000061170000}"/>
    <cellStyle name="Total 3 21" xfId="1252" xr:uid="{00000000-0005-0000-0000-000062170000}"/>
    <cellStyle name="Total 3 22" xfId="1363" xr:uid="{00000000-0005-0000-0000-000063170000}"/>
    <cellStyle name="Total 3 23" xfId="1820" xr:uid="{00000000-0005-0000-0000-000064170000}"/>
    <cellStyle name="Total 3 24" xfId="1586" xr:uid="{00000000-0005-0000-0000-000065170000}"/>
    <cellStyle name="Total 3 25" xfId="1824" xr:uid="{00000000-0005-0000-0000-000066170000}"/>
    <cellStyle name="Total 3 26" xfId="1593" xr:uid="{00000000-0005-0000-0000-000067170000}"/>
    <cellStyle name="Total 3 27" xfId="1852" xr:uid="{00000000-0005-0000-0000-000068170000}"/>
    <cellStyle name="Total 3 28" xfId="1595" xr:uid="{00000000-0005-0000-0000-000069170000}"/>
    <cellStyle name="Total 3 29" xfId="1848" xr:uid="{00000000-0005-0000-0000-00006A170000}"/>
    <cellStyle name="Total 3 3" xfId="1246" xr:uid="{00000000-0005-0000-0000-00006B170000}"/>
    <cellStyle name="Total 3 30" xfId="1860" xr:uid="{00000000-0005-0000-0000-00006C170000}"/>
    <cellStyle name="Total 3 31" xfId="1810" xr:uid="{00000000-0005-0000-0000-00006D170000}"/>
    <cellStyle name="Total 3 32" xfId="1893" xr:uid="{00000000-0005-0000-0000-00006E170000}"/>
    <cellStyle name="Total 3 33" xfId="1802" xr:uid="{00000000-0005-0000-0000-00006F170000}"/>
    <cellStyle name="Total 3 34" xfId="1575" xr:uid="{00000000-0005-0000-0000-000070170000}"/>
    <cellStyle name="Total 3 35" xfId="1807" xr:uid="{00000000-0005-0000-0000-000071170000}"/>
    <cellStyle name="Total 3 36" xfId="1435" xr:uid="{00000000-0005-0000-0000-000072170000}"/>
    <cellStyle name="Total 3 37" xfId="1821" xr:uid="{00000000-0005-0000-0000-000073170000}"/>
    <cellStyle name="Total 3 38" xfId="1805" xr:uid="{00000000-0005-0000-0000-000074170000}"/>
    <cellStyle name="Total 3 39" xfId="1827" xr:uid="{00000000-0005-0000-0000-000075170000}"/>
    <cellStyle name="Total 3 4" xfId="1312" xr:uid="{00000000-0005-0000-0000-000076170000}"/>
    <cellStyle name="Total 3 40" xfId="1778" xr:uid="{00000000-0005-0000-0000-000077170000}"/>
    <cellStyle name="Total 3 41" xfId="1915" xr:uid="{00000000-0005-0000-0000-000078170000}"/>
    <cellStyle name="Total 3 42" xfId="2745" xr:uid="{00000000-0005-0000-0000-000079170000}"/>
    <cellStyle name="Total 3 43" xfId="2758" xr:uid="{00000000-0005-0000-0000-00007A170000}"/>
    <cellStyle name="Total 3 44" xfId="2747" xr:uid="{00000000-0005-0000-0000-00007B170000}"/>
    <cellStyle name="Total 3 5" xfId="1242" xr:uid="{00000000-0005-0000-0000-00007C170000}"/>
    <cellStyle name="Total 3 6" xfId="1345" xr:uid="{00000000-0005-0000-0000-00007D170000}"/>
    <cellStyle name="Total 3 7" xfId="1236" xr:uid="{00000000-0005-0000-0000-00007E170000}"/>
    <cellStyle name="Total 3 8" xfId="1258" xr:uid="{00000000-0005-0000-0000-00007F170000}"/>
    <cellStyle name="Total 3 9" xfId="1255" xr:uid="{00000000-0005-0000-0000-000080170000}"/>
    <cellStyle name="Vérification 2" xfId="214" xr:uid="{00000000-0005-0000-0000-000081170000}"/>
    <cellStyle name="Warning Text" xfId="5968" xr:uid="{00000000-0005-0000-0000-000082170000}"/>
    <cellStyle name="Warning Text 2" xfId="5969" xr:uid="{00000000-0005-0000-0000-000083170000}"/>
    <cellStyle name="Warning Text_08 OUVERTURE NOVEMBRE 2012." xfId="5970" xr:uid="{00000000-0005-0000-0000-000084170000}"/>
  </cellStyles>
  <dxfs count="6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81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 style="thin">
          <color auto="1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fill>
        <patternFill patternType="solid">
          <fgColor indexed="64"/>
          <bgColor theme="2"/>
        </patternFill>
      </fill>
      <border diagonalUp="0" diagonalDown="0" outline="0">
        <left style="thin">
          <color auto="1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fill>
        <patternFill patternType="solid">
          <fgColor indexed="64"/>
          <bgColor theme="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Times New Roman"/>
        <scheme val="none"/>
      </font>
    </dxf>
    <dxf>
      <border outline="0">
        <left style="thin">
          <color theme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fill>
        <patternFill patternType="solid">
          <fgColor indexed="64"/>
          <bgColor theme="4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colors>
    <mruColors>
      <color rgb="FFFFCC00"/>
      <color rgb="FFCC9900"/>
      <color rgb="FFA61D0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1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3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>
                <a:latin typeface="Arial Narrow" pitchFamily="34" charset="0"/>
              </a:rPr>
              <a:t>Graphique </a:t>
            </a:r>
            <a:r>
              <a:rPr lang="en-US" sz="1100">
                <a:solidFill>
                  <a:srgbClr val="FF0000"/>
                </a:solidFill>
                <a:latin typeface="Arial Narrow" pitchFamily="34" charset="0"/>
              </a:rPr>
              <a:t>1</a:t>
            </a:r>
            <a:r>
              <a:rPr lang="en-US" sz="1100">
                <a:latin typeface="Arial Narrow" pitchFamily="34" charset="0"/>
              </a:rPr>
              <a:t> : PIB aux prix d'acquisition</a:t>
            </a:r>
          </a:p>
        </c:rich>
      </c:tx>
      <c:layout>
        <c:manualLayout>
          <c:xMode val="edge"/>
          <c:yMode val="edge"/>
          <c:x val="0.36669086776158571"/>
          <c:y val="5.9701492537313508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9.7939649293666262E-2"/>
          <c:y val="6.5289442986293383E-2"/>
          <c:w val="0.82349471423221476"/>
          <c:h val="0.7419079096594416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SortieMacro!$A$21</c:f>
              <c:strCache>
                <c:ptCount val="1"/>
                <c:pt idx="0">
                  <c:v>PIB aux prix d'acquisition</c:v>
                </c:pt>
              </c:strCache>
            </c:strRef>
          </c:tx>
          <c:invertIfNegative val="0"/>
          <c:cat>
            <c:numRef>
              <c:f>SortieMacro!$B$2:$F$2</c:f>
              <c:numCache>
                <c:formatCode>yyyy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SortieMacro!$B$21:$F$21</c:f>
              <c:numCache>
                <c:formatCode>#,##0.0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56-4B5A-A9EA-09F4788B993F}"/>
            </c:ext>
          </c:extLst>
        </c:ser>
        <c:ser>
          <c:idx val="1"/>
          <c:order val="1"/>
          <c:tx>
            <c:strRef>
              <c:f>SortieMacro!$A$4</c:f>
              <c:strCache>
                <c:ptCount val="1"/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numRef>
              <c:f>SortieMacro!$B$2:$F$2</c:f>
              <c:numCache>
                <c:formatCode>yyyy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SortieMacro!$B$4:$F$4</c:f>
            </c:numRef>
          </c:val>
          <c:extLst>
            <c:ext xmlns:c16="http://schemas.microsoft.com/office/drawing/2014/chart" uri="{C3380CC4-5D6E-409C-BE32-E72D297353CC}">
              <c16:uniqueId val="{00000001-7B56-4B5A-A9EA-09F4788B99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overlap val="100"/>
        <c:axId val="384850064"/>
        <c:axId val="384853984"/>
      </c:barChart>
      <c:dateAx>
        <c:axId val="384850064"/>
        <c:scaling>
          <c:orientation val="minMax"/>
        </c:scaling>
        <c:delete val="0"/>
        <c:axPos val="b"/>
        <c:numFmt formatCode="yyyy" sourceLinked="1"/>
        <c:majorTickMark val="out"/>
        <c:minorTickMark val="none"/>
        <c:tickLblPos val="nextTo"/>
        <c:crossAx val="384853984"/>
        <c:crosses val="autoZero"/>
        <c:auto val="0"/>
        <c:lblOffset val="100"/>
        <c:baseTimeUnit val="years"/>
      </c:dateAx>
      <c:valAx>
        <c:axId val="384853984"/>
        <c:scaling>
          <c:orientation val="minMax"/>
          <c:min val="400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PIB (milliards Ar)</a:t>
                </a:r>
              </a:p>
            </c:rich>
          </c:tx>
          <c:overlay val="0"/>
        </c:title>
        <c:numFmt formatCode="#,##0.0" sourceLinked="1"/>
        <c:majorTickMark val="out"/>
        <c:minorTickMark val="none"/>
        <c:tickLblPos val="nextTo"/>
        <c:crossAx val="384850064"/>
        <c:crosses val="autoZero"/>
        <c:crossBetween val="between"/>
      </c:valAx>
    </c:plotArea>
    <c:legend>
      <c:legendPos val="b"/>
      <c:legendEntry>
        <c:idx val="0"/>
        <c:delete val="1"/>
      </c:legendEntry>
      <c:layout>
        <c:manualLayout>
          <c:xMode val="edge"/>
          <c:yMode val="edge"/>
          <c:x val="8.5847278918145073E-2"/>
          <c:y val="0.87578720570376467"/>
          <c:w val="0.82830557114021686"/>
          <c:h val="0.10241430642065309"/>
        </c:manualLayout>
      </c:layout>
      <c:overlay val="0"/>
      <c:txPr>
        <a:bodyPr/>
        <a:lstStyle/>
        <a:p>
          <a:pPr>
            <a:defRPr sz="1100"/>
          </a:pPr>
          <a:endParaRPr lang="fr-FR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0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spc="0" baseline="0">
                <a:solidFill>
                  <a:srgbClr val="FF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9 </a:t>
            </a:r>
            <a:r>
              <a:rPr lang="fr-FR" sz="10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: Appréciation des SA sur le climat des affaires</a:t>
            </a:r>
            <a:endParaRPr lang="fr-FR" sz="1000">
              <a:effectLst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'Sortie conj clim'!$H$26</c:f>
              <c:strCache>
                <c:ptCount val="1"/>
                <c:pt idx="0">
                  <c:v>SA</c:v>
                </c:pt>
              </c:strCache>
            </c:strRef>
          </c:tx>
          <c:explosion val="3"/>
          <c:dPt>
            <c:idx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0-1AE8-4BD3-A8D5-ACAA00336163}"/>
              </c:ext>
            </c:extLst>
          </c:dPt>
          <c:dPt>
            <c:idx val="1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AE8-4BD3-A8D5-ACAA00336163}"/>
              </c:ext>
            </c:extLst>
          </c:dPt>
          <c:dPt>
            <c:idx val="2"/>
            <c:bubble3D val="0"/>
            <c:spPr>
              <a:solidFill>
                <a:schemeClr val="bg1">
                  <a:lumMod val="6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1AE8-4BD3-A8D5-ACAA00336163}"/>
              </c:ext>
            </c:extLst>
          </c:dPt>
          <c:cat>
            <c:strRef>
              <c:f>'Sortie conj clim'!$G$27:$G$29</c:f>
              <c:strCache>
                <c:ptCount val="3"/>
                <c:pt idx="0">
                  <c:v>      Bonne</c:v>
                </c:pt>
                <c:pt idx="1">
                  <c:v>      Moyenne</c:v>
                </c:pt>
                <c:pt idx="2">
                  <c:v>      Médiocre</c:v>
                </c:pt>
              </c:strCache>
            </c:strRef>
          </c:cat>
          <c:val>
            <c:numRef>
              <c:f>'Sortie conj clim'!$H$27:$H$29</c:f>
              <c:numCache>
                <c:formatCode>0%</c:formatCode>
                <c:ptCount val="3"/>
                <c:pt idx="0">
                  <c:v>1.38897637795276E-2</c:v>
                </c:pt>
                <c:pt idx="1">
                  <c:v>0.319464566929134</c:v>
                </c:pt>
                <c:pt idx="2">
                  <c:v>0.63429921259842503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AE8-4BD3-A8D5-ACAA003361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8582713867371414"/>
          <c:y val="0.41954945770530078"/>
          <c:w val="0.31417287103629743"/>
          <c:h val="0.314241491638824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baseline="0">
                <a:solidFill>
                  <a:srgbClr val="FF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10 </a:t>
            </a: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: Appréciation des SARL sur le climat des affaires</a:t>
            </a:r>
            <a:endParaRPr lang="en-US" sz="1000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'Sortie conj clim'!$I$26:$I$29</c:f>
              <c:strCache>
                <c:ptCount val="4"/>
                <c:pt idx="0">
                  <c:v>SARL</c:v>
                </c:pt>
                <c:pt idx="1">
                  <c:v>1%</c:v>
                </c:pt>
                <c:pt idx="2">
                  <c:v>33%</c:v>
                </c:pt>
                <c:pt idx="3">
                  <c:v>65%</c:v>
                </c:pt>
              </c:strCache>
            </c:strRef>
          </c:tx>
          <c:explosion val="3"/>
          <c:dPt>
            <c:idx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0-55A3-40BF-ACA6-0078CE31F2D8}"/>
              </c:ext>
            </c:extLst>
          </c:dPt>
          <c:dPt>
            <c:idx val="1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5A3-40BF-ACA6-0078CE31F2D8}"/>
              </c:ext>
            </c:extLst>
          </c:dPt>
          <c:dPt>
            <c:idx val="2"/>
            <c:bubble3D val="0"/>
            <c:spPr>
              <a:solidFill>
                <a:schemeClr val="bg1">
                  <a:lumMod val="6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55A3-40BF-ACA6-0078CE31F2D8}"/>
              </c:ext>
            </c:extLst>
          </c:dPt>
          <c:cat>
            <c:strRef>
              <c:f>'Sortie conj clim'!$G$27:$G$29</c:f>
              <c:strCache>
                <c:ptCount val="3"/>
                <c:pt idx="0">
                  <c:v>      Bonne</c:v>
                </c:pt>
                <c:pt idx="1">
                  <c:v>      Moyenne</c:v>
                </c:pt>
                <c:pt idx="2">
                  <c:v>      Médiocre</c:v>
                </c:pt>
              </c:strCache>
            </c:strRef>
          </c:cat>
          <c:val>
            <c:numRef>
              <c:f>'Sortie conj clim'!$H$27:$H$29</c:f>
              <c:numCache>
                <c:formatCode>0%</c:formatCode>
                <c:ptCount val="3"/>
                <c:pt idx="0">
                  <c:v>1.38897637795276E-2</c:v>
                </c:pt>
                <c:pt idx="1">
                  <c:v>0.319464566929134</c:v>
                </c:pt>
                <c:pt idx="2">
                  <c:v>0.63429921259842503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5A3-40BF-ACA6-0078CE31F2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1476252573925088E-2"/>
          <c:y val="6.6671973174223992E-2"/>
          <c:w val="0.94750357582196509"/>
          <c:h val="0.86665605365155196"/>
        </c:manualLayout>
      </c:layout>
      <c:lineChart>
        <c:grouping val="standard"/>
        <c:varyColors val="0"/>
        <c:ser>
          <c:idx val="11"/>
          <c:order val="10"/>
          <c:tx>
            <c:strRef>
              <c:f>[2]Sortie_CN11!$C$17</c:f>
              <c:strCache>
                <c:ptCount val="1"/>
                <c:pt idx="0">
                  <c:v>PIB aux prix d'acquisition</c:v>
                </c:pt>
              </c:strCache>
            </c:strRef>
          </c:tx>
          <c:spPr>
            <a:ln w="28575" cap="rnd">
              <a:solidFill>
                <a:schemeClr val="tx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cat>
            <c:numRef>
              <c:f>[2]Sortie_CN11!$D$5:$U$5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[2]Sortie_CN11!$D$17:$U$17</c:f>
              <c:numCache>
                <c:formatCode>General</c:formatCode>
                <c:ptCount val="18"/>
                <c:pt idx="1">
                  <c:v>6.7126325421813071E-2</c:v>
                </c:pt>
                <c:pt idx="2">
                  <c:v>-3.9787086129156601E-2</c:v>
                </c:pt>
                <c:pt idx="3">
                  <c:v>6.1923974617690281E-3</c:v>
                </c:pt>
                <c:pt idx="4">
                  <c:v>1.5784270512266163E-2</c:v>
                </c:pt>
                <c:pt idx="5">
                  <c:v>3.0111481149497576E-2</c:v>
                </c:pt>
                <c:pt idx="6">
                  <c:v>2.30037623242898E-2</c:v>
                </c:pt>
                <c:pt idx="7">
                  <c:v>3.3392031128766986E-2</c:v>
                </c:pt>
                <c:pt idx="8">
                  <c:v>3.1322980724057592E-2</c:v>
                </c:pt>
                <c:pt idx="9">
                  <c:v>3.993146064408637E-2</c:v>
                </c:pt>
                <c:pt idx="10">
                  <c:v>3.9333075943529749E-2</c:v>
                </c:pt>
                <c:pt idx="11">
                  <c:v>3.1943565149962883E-2</c:v>
                </c:pt>
                <c:pt idx="12">
                  <c:v>4.4112321301794433E-2</c:v>
                </c:pt>
                <c:pt idx="13">
                  <c:v>-7.1376716214107239E-2</c:v>
                </c:pt>
                <c:pt idx="14">
                  <c:v>4.6506834322350921E-2</c:v>
                </c:pt>
                <c:pt idx="15">
                  <c:v>4.137535349168453E-2</c:v>
                </c:pt>
                <c:pt idx="16">
                  <c:v>4.2308658071623872E-2</c:v>
                </c:pt>
                <c:pt idx="17">
                  <c:v>4.3228372808761906E-2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2AF-447F-95EB-0BC3428600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4071472"/>
        <c:axId val="264070688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[2]Sortie_CN11!$C$6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cat>
                  <c:numRef>
                    <c:extLst>
                      <c:ext uri="{02D57815-91ED-43cb-92C2-25804820EDAC}">
                        <c15:formulaRef>
                          <c15:sqref>[2]Sortie_CN11!$D$5:$U$5</c15:sqref>
                        </c15:formulaRef>
                      </c:ext>
                    </c:extLst>
                    <c:numCache>
                      <c:formatCode>General</c:formatCode>
                      <c:ptCount val="18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  <c:pt idx="17">
                        <c:v>2024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[2]Sortie_CN11!$D$6:$Q$6</c15:sqref>
                        </c15:formulaRef>
                      </c:ext>
                    </c:extLst>
                    <c:numCache>
                      <c:formatCode>General</c:formatCode>
                      <c:ptCount val="14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B2AF-447F-95EB-0BC3428600F5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[2]Sortie_CN11!$C$7</c15:sqref>
                        </c15:formulaRef>
                      </c:ext>
                    </c:extLst>
                    <c:strCache>
                      <c:ptCount val="1"/>
                      <c:pt idx="0">
                        <c:v>Secteur Primaire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[2]Sortie_CN11!$D$5:$U$5</c15:sqref>
                        </c15:formulaRef>
                      </c:ext>
                    </c:extLst>
                    <c:numCache>
                      <c:formatCode>General</c:formatCode>
                      <c:ptCount val="18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  <c:pt idx="17">
                        <c:v>2024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[2]Sortie_CN11!$D$7:$Q$7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1">
                        <c:v>2.2891867158166823E-2</c:v>
                      </c:pt>
                      <c:pt idx="2">
                        <c:v>5.4727068959135927E-2</c:v>
                      </c:pt>
                      <c:pt idx="3">
                        <c:v>-2.307763458401757E-2</c:v>
                      </c:pt>
                      <c:pt idx="4">
                        <c:v>1.8773199872489155E-2</c:v>
                      </c:pt>
                      <c:pt idx="5">
                        <c:v>2.0778722695476981E-2</c:v>
                      </c:pt>
                      <c:pt idx="6">
                        <c:v>-5.0388973747288679E-2</c:v>
                      </c:pt>
                      <c:pt idx="7">
                        <c:v>1.5858776263280694E-2</c:v>
                      </c:pt>
                      <c:pt idx="8">
                        <c:v>-1.5289974690800956E-2</c:v>
                      </c:pt>
                      <c:pt idx="9">
                        <c:v>1.3454654245660835E-2</c:v>
                      </c:pt>
                      <c:pt idx="10">
                        <c:v>1.2929057108539643E-2</c:v>
                      </c:pt>
                      <c:pt idx="11">
                        <c:v>3.5434929790423286E-3</c:v>
                      </c:pt>
                      <c:pt idx="12">
                        <c:v>5.9328103339136185E-2</c:v>
                      </c:pt>
                      <c:pt idx="13">
                        <c:v>-1.3698395170180122E-2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B2AF-447F-95EB-0BC3428600F5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[2]Sortie_CN11!$C$9</c15:sqref>
                        </c15:formulaRef>
                      </c:ext>
                    </c:extLst>
                    <c:strCache>
                      <c:ptCount val="1"/>
                      <c:pt idx="0">
                        <c:v>Secteur Tertiaire</c:v>
                      </c:pt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[2]Sortie_CN11!$D$5:$U$5</c15:sqref>
                        </c15:formulaRef>
                      </c:ext>
                    </c:extLst>
                    <c:numCache>
                      <c:formatCode>General</c:formatCode>
                      <c:ptCount val="18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  <c:pt idx="17">
                        <c:v>2024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[2]Sortie_CN11!$D$9:$Q$9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1">
                        <c:v>7.8053932881018584E-2</c:v>
                      </c:pt>
                      <c:pt idx="2">
                        <c:v>-5.7248239242406407E-2</c:v>
                      </c:pt>
                      <c:pt idx="3">
                        <c:v>5.6301855332570039E-3</c:v>
                      </c:pt>
                      <c:pt idx="4">
                        <c:v>1.0492896488762948E-2</c:v>
                      </c:pt>
                      <c:pt idx="5">
                        <c:v>2.6362526641291462E-2</c:v>
                      </c:pt>
                      <c:pt idx="6">
                        <c:v>4.0102113959639141E-3</c:v>
                      </c:pt>
                      <c:pt idx="7">
                        <c:v>2.9585440730099055E-2</c:v>
                      </c:pt>
                      <c:pt idx="8">
                        <c:v>2.4934581824165081E-2</c:v>
                      </c:pt>
                      <c:pt idx="9">
                        <c:v>4.5535399305162372E-2</c:v>
                      </c:pt>
                      <c:pt idx="10">
                        <c:v>5.0615238978555022E-2</c:v>
                      </c:pt>
                      <c:pt idx="11">
                        <c:v>8.4417100191449546E-3</c:v>
                      </c:pt>
                      <c:pt idx="12">
                        <c:v>4.9755031242195935E-2</c:v>
                      </c:pt>
                      <c:pt idx="13">
                        <c:v>-5.6857598434351786E-2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B2AF-447F-95EB-0BC3428600F5}"/>
                  </c:ext>
                </c:extLst>
              </c15:ser>
            </c15:filteredLineSeries>
            <c15:filteredLineSeries>
              <c15:ser>
                <c:idx val="4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[2]Sortie_CN11!$C$10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5"/>
                    </a:solidFill>
                    <a:ln w="9525">
                      <a:solidFill>
                        <a:schemeClr val="accent5"/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[2]Sortie_CN11!$D$5:$U$5</c15:sqref>
                        </c15:formulaRef>
                      </c:ext>
                    </c:extLst>
                    <c:numCache>
                      <c:formatCode>General</c:formatCode>
                      <c:ptCount val="18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  <c:pt idx="17">
                        <c:v>2024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[2]Sortie_CN11!$D$10:$Q$10</c15:sqref>
                        </c15:formulaRef>
                      </c:ext>
                    </c:extLst>
                    <c:numCache>
                      <c:formatCode>General</c:formatCode>
                      <c:ptCount val="14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B2AF-447F-95EB-0BC3428600F5}"/>
                  </c:ext>
                </c:extLst>
              </c15:ser>
            </c15:filteredLineSeries>
            <c15:filteredLineSeries>
              <c15:ser>
                <c:idx val="5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[2]Sortie_CN11!$C$11</c15:sqref>
                        </c15:formulaRef>
                      </c:ext>
                    </c:extLst>
                    <c:strCache>
                      <c:ptCount val="1"/>
                      <c:pt idx="0">
                        <c:v>SIFIM</c:v>
                      </c:pt>
                    </c:strCache>
                  </c:strRef>
                </c:tx>
                <c:spPr>
                  <a:ln w="28575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6"/>
                    </a:solidFill>
                    <a:ln w="9525">
                      <a:solidFill>
                        <a:schemeClr val="accent6"/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[2]Sortie_CN11!$D$5:$U$5</c15:sqref>
                        </c15:formulaRef>
                      </c:ext>
                    </c:extLst>
                    <c:numCache>
                      <c:formatCode>General</c:formatCode>
                      <c:ptCount val="18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  <c:pt idx="17">
                        <c:v>2024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[2]Sortie_CN11!$D$11:$Q$11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1">
                        <c:v>0.16687631080987253</c:v>
                      </c:pt>
                      <c:pt idx="2">
                        <c:v>-6.1013541981191466E-2</c:v>
                      </c:pt>
                      <c:pt idx="3">
                        <c:v>6.1933883903018128E-2</c:v>
                      </c:pt>
                      <c:pt idx="4">
                        <c:v>6.3584645297034781E-2</c:v>
                      </c:pt>
                      <c:pt idx="5">
                        <c:v>7.934541365980663E-2</c:v>
                      </c:pt>
                      <c:pt idx="6">
                        <c:v>-5.9078254223594584E-3</c:v>
                      </c:pt>
                      <c:pt idx="7">
                        <c:v>6.2233605708074569E-2</c:v>
                      </c:pt>
                      <c:pt idx="8">
                        <c:v>-2.2743969170788692E-3</c:v>
                      </c:pt>
                      <c:pt idx="9">
                        <c:v>0.18595053845683873</c:v>
                      </c:pt>
                      <c:pt idx="10">
                        <c:v>0.16352254165052393</c:v>
                      </c:pt>
                      <c:pt idx="11">
                        <c:v>-8.9360554258052116E-2</c:v>
                      </c:pt>
                      <c:pt idx="12">
                        <c:v>0.24197997784037395</c:v>
                      </c:pt>
                      <c:pt idx="13">
                        <c:v>0.19195674747514802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B2AF-447F-95EB-0BC3428600F5}"/>
                  </c:ext>
                </c:extLst>
              </c15:ser>
            </c15:filteredLineSeries>
            <c15:filteredLineSeries>
              <c15:ser>
                <c:idx val="6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[2]Sortie_CN11!$C$12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>
                        <a:lumMod val="60000"/>
                      </a:schemeClr>
                    </a:solidFill>
                    <a:ln w="9525">
                      <a:solidFill>
                        <a:schemeClr val="accent1">
                          <a:lumMod val="60000"/>
                        </a:schemeClr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[2]Sortie_CN11!$D$5:$U$5</c15:sqref>
                        </c15:formulaRef>
                      </c:ext>
                    </c:extLst>
                    <c:numCache>
                      <c:formatCode>General</c:formatCode>
                      <c:ptCount val="18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  <c:pt idx="17">
                        <c:v>2024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[2]Sortie_CN11!$D$12:$Q$12</c15:sqref>
                        </c15:formulaRef>
                      </c:ext>
                    </c:extLst>
                    <c:numCache>
                      <c:formatCode>General</c:formatCode>
                      <c:ptCount val="14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B2AF-447F-95EB-0BC3428600F5}"/>
                  </c:ext>
                </c:extLst>
              </c15:ser>
            </c15:filteredLineSeries>
            <c15:filteredLineSeries>
              <c15:ser>
                <c:idx val="7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[2]Sortie_CN11!$C$13</c15:sqref>
                        </c15:formulaRef>
                      </c:ext>
                    </c:extLst>
                    <c:strCache>
                      <c:ptCount val="1"/>
                      <c:pt idx="0">
                        <c:v>PIB aux prix de base</c:v>
                      </c:pt>
                    </c:strCache>
                  </c:strRef>
                </c:tx>
                <c:spPr>
                  <a:ln w="28575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>
                        <a:lumMod val="60000"/>
                      </a:schemeClr>
                    </a:solidFill>
                    <a:ln w="9525">
                      <a:solidFill>
                        <a:schemeClr val="accent2">
                          <a:lumMod val="60000"/>
                        </a:schemeClr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[2]Sortie_CN11!$D$5:$U$5</c15:sqref>
                        </c15:formulaRef>
                      </c:ext>
                    </c:extLst>
                    <c:numCache>
                      <c:formatCode>General</c:formatCode>
                      <c:ptCount val="18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  <c:pt idx="17">
                        <c:v>2024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[2]Sortie_CN11!$D$13:$Q$13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1">
                        <c:v>5.9189580638911554E-2</c:v>
                      </c:pt>
                      <c:pt idx="2">
                        <c:v>-2.4619651090113437E-2</c:v>
                      </c:pt>
                      <c:pt idx="3">
                        <c:v>-2.9901809610075603E-3</c:v>
                      </c:pt>
                      <c:pt idx="4">
                        <c:v>1.1442992401539342E-2</c:v>
                      </c:pt>
                      <c:pt idx="5">
                        <c:v>3.1083961888581424E-2</c:v>
                      </c:pt>
                      <c:pt idx="6">
                        <c:v>2.0409937139055589E-2</c:v>
                      </c:pt>
                      <c:pt idx="7">
                        <c:v>3.1093635146290932E-2</c:v>
                      </c:pt>
                      <c:pt idx="8">
                        <c:v>2.085106375202983E-2</c:v>
                      </c:pt>
                      <c:pt idx="9">
                        <c:v>3.4314381968863161E-2</c:v>
                      </c:pt>
                      <c:pt idx="10">
                        <c:v>3.916206198556571E-2</c:v>
                      </c:pt>
                      <c:pt idx="11">
                        <c:v>1.1728256710164198E-2</c:v>
                      </c:pt>
                      <c:pt idx="12">
                        <c:v>5.070095875873637E-2</c:v>
                      </c:pt>
                      <c:pt idx="13">
                        <c:v>-9.4281926253087733E-2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B2AF-447F-95EB-0BC3428600F5}"/>
                  </c:ext>
                </c:extLst>
              </c15:ser>
            </c15:filteredLineSeries>
            <c15:filteredLineSeries>
              <c15:ser>
                <c:idx val="8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[2]Sortie_CN11!$C$14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>
                        <a:lumMod val="60000"/>
                      </a:schemeClr>
                    </a:solidFill>
                    <a:ln w="9525">
                      <a:solidFill>
                        <a:schemeClr val="accent3">
                          <a:lumMod val="60000"/>
                        </a:schemeClr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[2]Sortie_CN11!$D$5:$U$5</c15:sqref>
                        </c15:formulaRef>
                      </c:ext>
                    </c:extLst>
                    <c:numCache>
                      <c:formatCode>General</c:formatCode>
                      <c:ptCount val="18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  <c:pt idx="17">
                        <c:v>2024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[2]Sortie_CN11!$D$14:$Q$14</c15:sqref>
                        </c15:formulaRef>
                      </c:ext>
                    </c:extLst>
                    <c:numCache>
                      <c:formatCode>General</c:formatCode>
                      <c:ptCount val="14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B2AF-447F-95EB-0BC3428600F5}"/>
                  </c:ext>
                </c:extLst>
              </c15:ser>
            </c15:filteredLineSeries>
            <c15:filteredLineSeries>
              <c15:ser>
                <c:idx val="9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[2]Sortie_CN11!$C$15</c15:sqref>
                        </c15:formulaRef>
                      </c:ext>
                    </c:extLst>
                    <c:strCache>
                      <c:ptCount val="1"/>
                      <c:pt idx="0">
                        <c:v>Impôts sur les produits</c:v>
                      </c:pt>
                    </c:strCache>
                  </c:strRef>
                </c:tx>
                <c:spPr>
                  <a:ln w="28575" cap="rnd">
                    <a:solidFill>
                      <a:schemeClr val="accent4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>
                        <a:lumMod val="60000"/>
                      </a:schemeClr>
                    </a:solidFill>
                    <a:ln w="9525">
                      <a:solidFill>
                        <a:schemeClr val="accent4">
                          <a:lumMod val="60000"/>
                        </a:schemeClr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[2]Sortie_CN11!$D$5:$U$5</c15:sqref>
                        </c15:formulaRef>
                      </c:ext>
                    </c:extLst>
                    <c:numCache>
                      <c:formatCode>General</c:formatCode>
                      <c:ptCount val="18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  <c:pt idx="17">
                        <c:v>2024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[2]Sortie_CN11!$D$15:$Q$15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1">
                        <c:v>0.17994302330690126</c:v>
                      </c:pt>
                      <c:pt idx="2">
                        <c:v>-0.23332041886934241</c:v>
                      </c:pt>
                      <c:pt idx="3">
                        <c:v>0.15525489124642755</c:v>
                      </c:pt>
                      <c:pt idx="4">
                        <c:v>7.6603787186504624E-2</c:v>
                      </c:pt>
                      <c:pt idx="5">
                        <c:v>1.7312014557852917E-2</c:v>
                      </c:pt>
                      <c:pt idx="6">
                        <c:v>5.7604983256569264E-2</c:v>
                      </c:pt>
                      <c:pt idx="7">
                        <c:v>6.2973978859406587E-2</c:v>
                      </c:pt>
                      <c:pt idx="8">
                        <c:v>0.16206150375926809</c:v>
                      </c:pt>
                      <c:pt idx="9">
                        <c:v>0.10153719833914687</c:v>
                      </c:pt>
                      <c:pt idx="10">
                        <c:v>4.1094222953963699E-2</c:v>
                      </c:pt>
                      <c:pt idx="11">
                        <c:v>0.23973979799588374</c:v>
                      </c:pt>
                      <c:pt idx="12">
                        <c:v>-1.1157269005811377E-2</c:v>
                      </c:pt>
                      <c:pt idx="13">
                        <c:v>0.13278617917705104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B2AF-447F-95EB-0BC3428600F5}"/>
                  </c:ext>
                </c:extLst>
              </c15:ser>
            </c15:filteredLineSeries>
            <c15:filteredLineSeries>
              <c15:ser>
                <c:idx val="10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[2]Sortie_CN11!$C$16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5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5">
                        <a:lumMod val="60000"/>
                      </a:schemeClr>
                    </a:solidFill>
                    <a:ln w="9525">
                      <a:solidFill>
                        <a:schemeClr val="accent5">
                          <a:lumMod val="60000"/>
                        </a:schemeClr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[2]Sortie_CN11!$D$5:$U$5</c15:sqref>
                        </c15:formulaRef>
                      </c:ext>
                    </c:extLst>
                    <c:numCache>
                      <c:formatCode>General</c:formatCode>
                      <c:ptCount val="18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  <c:pt idx="17">
                        <c:v>2024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[2]Sortie_CN11!$D$16:$Q$16</c15:sqref>
                        </c15:formulaRef>
                      </c:ext>
                    </c:extLst>
                    <c:numCache>
                      <c:formatCode>General</c:formatCode>
                      <c:ptCount val="14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B2AF-447F-95EB-0BC3428600F5}"/>
                  </c:ext>
                </c:extLst>
              </c15:ser>
            </c15:filteredLineSeries>
          </c:ext>
        </c:extLst>
      </c:lineChart>
      <c:catAx>
        <c:axId val="264071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4070688"/>
        <c:crosses val="autoZero"/>
        <c:auto val="1"/>
        <c:lblAlgn val="ctr"/>
        <c:lblOffset val="100"/>
        <c:noMultiLvlLbl val="0"/>
      </c:catAx>
      <c:valAx>
        <c:axId val="264070688"/>
        <c:scaling>
          <c:orientation val="minMax"/>
          <c:max val="8.0000000000000016E-2"/>
          <c:min val="-8.000000000000001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4071472"/>
        <c:crosses val="autoZero"/>
        <c:crossBetween val="between"/>
        <c:majorUnit val="2.0000000000000004E-2"/>
        <c:minorUnit val="1.0000000000000002E-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[2]Sortie_CN11!$C$57</c:f>
              <c:strCache>
                <c:ptCount val="1"/>
                <c:pt idx="0">
                  <c:v>Secteur Primaire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[2]Sortie_CN11!$D$55:$U$55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[2]Sortie_CN11!$D$57:$U$57</c:f>
              <c:numCache>
                <c:formatCode>General</c:formatCode>
                <c:ptCount val="18"/>
                <c:pt idx="1">
                  <c:v>8.0815551102316308E-2</c:v>
                </c:pt>
                <c:pt idx="2">
                  <c:v>9.6272029695660954E-2</c:v>
                </c:pt>
                <c:pt idx="3">
                  <c:v>8.3523448315244497E-2</c:v>
                </c:pt>
                <c:pt idx="4">
                  <c:v>9.9567629107992994E-2</c:v>
                </c:pt>
                <c:pt idx="5">
                  <c:v>2.5850631264958235E-2</c:v>
                </c:pt>
                <c:pt idx="6">
                  <c:v>7.4859541629234361E-2</c:v>
                </c:pt>
                <c:pt idx="7">
                  <c:v>5.9197045942056103E-2</c:v>
                </c:pt>
                <c:pt idx="8">
                  <c:v>0.11104912752639828</c:v>
                </c:pt>
                <c:pt idx="9">
                  <c:v>9.1578215251794548E-2</c:v>
                </c:pt>
                <c:pt idx="10">
                  <c:v>5.1980436154723808E-2</c:v>
                </c:pt>
                <c:pt idx="11">
                  <c:v>8.7465663478334177E-2</c:v>
                </c:pt>
                <c:pt idx="12">
                  <c:v>5.3749561503160237E-3</c:v>
                </c:pt>
                <c:pt idx="13">
                  <c:v>5.6409837699240573E-2</c:v>
                </c:pt>
                <c:pt idx="14">
                  <c:v>4.0650516765976308E-2</c:v>
                </c:pt>
                <c:pt idx="15">
                  <c:v>6.920802458662223E-2</c:v>
                </c:pt>
                <c:pt idx="16">
                  <c:v>0.10440951801606801</c:v>
                </c:pt>
                <c:pt idx="17">
                  <c:v>5.7520233317915226E-2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62-4B36-A089-6FC4CA04EC07}"/>
            </c:ext>
          </c:extLst>
        </c:ser>
        <c:ser>
          <c:idx val="1"/>
          <c:order val="1"/>
          <c:tx>
            <c:strRef>
              <c:f>[2]Sortie_CN11!$C$58</c:f>
              <c:strCache>
                <c:ptCount val="1"/>
                <c:pt idx="0">
                  <c:v>Secteur Secondaire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[2]Sortie_CN11!$D$55:$U$55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[2]Sortie_CN11!$D$58:$U$58</c:f>
              <c:numCache>
                <c:formatCode>General</c:formatCode>
                <c:ptCount val="18"/>
                <c:pt idx="1">
                  <c:v>0.14331460418344655</c:v>
                </c:pt>
                <c:pt idx="2">
                  <c:v>4.1834749548908645E-2</c:v>
                </c:pt>
                <c:pt idx="3">
                  <c:v>0.11278183854197898</c:v>
                </c:pt>
                <c:pt idx="4">
                  <c:v>7.8998153095590995E-2</c:v>
                </c:pt>
                <c:pt idx="5">
                  <c:v>1.7448119183529842E-2</c:v>
                </c:pt>
                <c:pt idx="6">
                  <c:v>-5.962179761119768E-2</c:v>
                </c:pt>
                <c:pt idx="7">
                  <c:v>0.11776279085548036</c:v>
                </c:pt>
                <c:pt idx="8">
                  <c:v>-3.9153236335893404E-2</c:v>
                </c:pt>
                <c:pt idx="9">
                  <c:v>0.14780129603261671</c:v>
                </c:pt>
                <c:pt idx="10">
                  <c:v>4.239471858840882E-2</c:v>
                </c:pt>
                <c:pt idx="11">
                  <c:v>0.19743408876902069</c:v>
                </c:pt>
                <c:pt idx="12">
                  <c:v>5.8974889732348768E-2</c:v>
                </c:pt>
                <c:pt idx="13">
                  <c:v>0.14573466359967879</c:v>
                </c:pt>
                <c:pt idx="14">
                  <c:v>0.10673250957772207</c:v>
                </c:pt>
                <c:pt idx="15">
                  <c:v>0.17483191125447228</c:v>
                </c:pt>
                <c:pt idx="16">
                  <c:v>0.11192545659539577</c:v>
                </c:pt>
                <c:pt idx="17">
                  <c:v>5.8957410085951345E-2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62-4B36-A089-6FC4CA04EC07}"/>
            </c:ext>
          </c:extLst>
        </c:ser>
        <c:ser>
          <c:idx val="2"/>
          <c:order val="2"/>
          <c:tx>
            <c:strRef>
              <c:f>[2]Sortie_CN11!$C$59</c:f>
              <c:strCache>
                <c:ptCount val="1"/>
                <c:pt idx="0">
                  <c:v>Secteur Tertiaire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[2]Sortie_CN11!$D$55:$U$55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[2]Sortie_CN11!$D$59:$U$59</c:f>
              <c:numCache>
                <c:formatCode>General</c:formatCode>
                <c:ptCount val="18"/>
                <c:pt idx="1">
                  <c:v>7.4052722622563349E-2</c:v>
                </c:pt>
                <c:pt idx="2">
                  <c:v>5.3105699589305777E-2</c:v>
                </c:pt>
                <c:pt idx="3">
                  <c:v>0.11639971461117504</c:v>
                </c:pt>
                <c:pt idx="4">
                  <c:v>0.12153230291322403</c:v>
                </c:pt>
                <c:pt idx="5">
                  <c:v>7.7398230896047027E-2</c:v>
                </c:pt>
                <c:pt idx="6">
                  <c:v>7.3529654058435368E-2</c:v>
                </c:pt>
                <c:pt idx="7">
                  <c:v>6.3874197360982876E-2</c:v>
                </c:pt>
                <c:pt idx="8">
                  <c:v>8.2212261667740538E-2</c:v>
                </c:pt>
                <c:pt idx="9">
                  <c:v>8.2391763249475058E-2</c:v>
                </c:pt>
                <c:pt idx="10">
                  <c:v>4.9159608275646249E-2</c:v>
                </c:pt>
                <c:pt idx="11">
                  <c:v>6.6039353679620882E-2</c:v>
                </c:pt>
                <c:pt idx="12">
                  <c:v>9.3542852455680725E-2</c:v>
                </c:pt>
                <c:pt idx="13">
                  <c:v>2.8857856438468055E-2</c:v>
                </c:pt>
                <c:pt idx="14">
                  <c:v>2.8428077460263879E-2</c:v>
                </c:pt>
                <c:pt idx="15">
                  <c:v>7.2951998047472655E-2</c:v>
                </c:pt>
                <c:pt idx="16">
                  <c:v>7.8352476602814747E-2</c:v>
                </c:pt>
                <c:pt idx="17">
                  <c:v>9.1125405620683164E-2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962-4B36-A089-6FC4CA04EC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2467664"/>
        <c:axId val="262468056"/>
      </c:lineChart>
      <c:catAx>
        <c:axId val="262467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2468056"/>
        <c:crosses val="autoZero"/>
        <c:auto val="1"/>
        <c:lblAlgn val="ctr"/>
        <c:lblOffset val="100"/>
        <c:noMultiLvlLbl val="0"/>
      </c:catAx>
      <c:valAx>
        <c:axId val="262468056"/>
        <c:scaling>
          <c:orientation val="minMax"/>
          <c:max val="0.2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spPr>
          <a:noFill/>
          <a:ln>
            <a:solidFill>
              <a:schemeClr val="bg1">
                <a:lumMod val="9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2467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>
      <c:oddHeader>&amp;CTABLEAU DE BORD DE L’ECONOMIE - SECTEUR REEL</c:oddHeader>
    </c:headerFooter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1000"/>
              <a:t>Graphique </a:t>
            </a:r>
            <a:r>
              <a:rPr lang="fr-FR" sz="1000">
                <a:solidFill>
                  <a:srgbClr val="FF0000"/>
                </a:solidFill>
              </a:rPr>
              <a:t>2</a:t>
            </a:r>
            <a:r>
              <a:rPr lang="fr-FR" sz="1000"/>
              <a:t>: Valeur</a:t>
            </a:r>
            <a:r>
              <a:rPr lang="fr-FR" sz="1000" baseline="0"/>
              <a:t> ajoutée</a:t>
            </a:r>
            <a:r>
              <a:rPr lang="fr-FR" sz="1000"/>
              <a:t> par secteur d'activité </a:t>
            </a:r>
          </a:p>
        </c:rich>
      </c:tx>
      <c:layout>
        <c:manualLayout>
          <c:xMode val="edge"/>
          <c:yMode val="edge"/>
          <c:x val="0.31073575597129233"/>
          <c:y val="5.56945659570331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2225747267028517E-2"/>
          <c:y val="0.11695975503062117"/>
          <c:w val="0.87849073546985779"/>
          <c:h val="0.625734567654540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SortieMacro!$G$11</c:f>
              <c:strCache>
                <c:ptCount val="1"/>
                <c:pt idx="0">
                  <c:v>Secteur Primaire</c:v>
                </c:pt>
              </c:strCache>
            </c:strRef>
          </c:tx>
          <c:invertIfNegative val="0"/>
          <c:cat>
            <c:numRef>
              <c:f>SortieMacro!$H$10:$L$10</c:f>
              <c:numCache>
                <c:formatCode>yyyy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SortieMacro!$H$11:$L$11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55-461C-90B4-900BCA5C7701}"/>
            </c:ext>
          </c:extLst>
        </c:ser>
        <c:ser>
          <c:idx val="1"/>
          <c:order val="1"/>
          <c:tx>
            <c:strRef>
              <c:f>SortieMacro!$G$12</c:f>
              <c:strCache>
                <c:ptCount val="1"/>
                <c:pt idx="0">
                  <c:v>Secteur Secondaire</c:v>
                </c:pt>
              </c:strCache>
            </c:strRef>
          </c:tx>
          <c:spPr>
            <a:pattFill prst="wdUpDiag">
              <a:fgClr>
                <a:srgbClr val="00008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SortieMacro!$H$10:$L$10</c:f>
              <c:numCache>
                <c:formatCode>yyyy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SortieMacro!$H$12:$L$12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55-461C-90B4-900BCA5C7701}"/>
            </c:ext>
          </c:extLst>
        </c:ser>
        <c:ser>
          <c:idx val="2"/>
          <c:order val="2"/>
          <c:tx>
            <c:strRef>
              <c:f>SortieMacro!$G$13</c:f>
              <c:strCache>
                <c:ptCount val="1"/>
                <c:pt idx="0">
                  <c:v>Secteur Tertiaire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25400">
              <a:noFill/>
            </a:ln>
          </c:spPr>
          <c:invertIfNegative val="0"/>
          <c:cat>
            <c:numRef>
              <c:f>SortieMacro!$H$10:$L$10</c:f>
              <c:numCache>
                <c:formatCode>yyyy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SortieMacro!$H$13:$L$13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55-461C-90B4-900BCA5C7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6951624"/>
        <c:axId val="226950840"/>
      </c:barChart>
      <c:dateAx>
        <c:axId val="226951624"/>
        <c:scaling>
          <c:orientation val="minMax"/>
        </c:scaling>
        <c:delete val="0"/>
        <c:axPos val="b"/>
        <c:numFmt formatCode="yyyy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226950840"/>
        <c:crosses val="autoZero"/>
        <c:auto val="1"/>
        <c:lblOffset val="100"/>
        <c:baseTimeUnit val="years"/>
        <c:minorUnit val="1"/>
      </c:dateAx>
      <c:valAx>
        <c:axId val="226950840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226951624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9.2838759675089224E-3"/>
          <c:y val="0.81717896374064358"/>
          <c:w val="0.83051354911129682"/>
          <c:h val="0.1681199572275687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>
      <c:oddFooter>&amp;C4
</c:oddFooter>
    </c:headerFooter>
    <c:pageMargins b="1" l="0.75000000000001465" r="0.75000000000001465" t="1" header="0.49212598450000788" footer="0.49212598450000788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1000"/>
              <a:t>Graphique </a:t>
            </a:r>
            <a:r>
              <a:rPr lang="fr-FR" sz="1000">
                <a:solidFill>
                  <a:srgbClr val="FF0000"/>
                </a:solidFill>
              </a:rPr>
              <a:t>4 </a:t>
            </a:r>
            <a:r>
              <a:rPr lang="fr-FR" sz="1000"/>
              <a:t>: Solde d'opinion (%)</a:t>
            </a:r>
            <a:r>
              <a:rPr lang="fr-FR" sz="1000" baseline="0"/>
              <a:t> </a:t>
            </a:r>
            <a:r>
              <a:rPr lang="fr-FR" sz="1000"/>
              <a:t>du BTP, commerce et assurance sur l'évolution de la production en 2013</a:t>
            </a:r>
          </a:p>
        </c:rich>
      </c:tx>
      <c:layout>
        <c:manualLayout>
          <c:xMode val="edge"/>
          <c:yMode val="edge"/>
          <c:x val="8.8262548427356244E-2"/>
          <c:y val="0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005828796247113"/>
          <c:y val="0.3093996394511761"/>
          <c:w val="0.87849073546985779"/>
          <c:h val="0.625734567654540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'Sortie conj prod'!$G$12</c:f>
              <c:strCache>
                <c:ptCount val="1"/>
                <c:pt idx="0">
                  <c:v>BTP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prod'!$H$11:$L$11</c15:sqref>
                  </c15:fullRef>
                </c:ext>
              </c:extLst>
              <c:f>'Sortie conj prod'!$H$11:$J$11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prod'!$H$12:$L$12</c15:sqref>
                  </c15:fullRef>
                </c:ext>
              </c:extLst>
              <c:f>'Sortie conj prod'!$H$12:$J$12</c:f>
              <c:numCache>
                <c:formatCode>0.0%</c:formatCode>
                <c:ptCount val="3"/>
                <c:pt idx="0">
                  <c:v>-0.75512315010570796</c:v>
                </c:pt>
                <c:pt idx="1">
                  <c:v>-0.59900687103594097</c:v>
                </c:pt>
                <c:pt idx="2">
                  <c:v>-0.448381078224101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E4-446B-8182-E6DAF9E944FC}"/>
            </c:ext>
          </c:extLst>
        </c:ser>
        <c:ser>
          <c:idx val="1"/>
          <c:order val="1"/>
          <c:tx>
            <c:strRef>
              <c:f>'Sortie conj prod'!$G$13</c:f>
              <c:strCache>
                <c:ptCount val="1"/>
                <c:pt idx="0">
                  <c:v>Commerce</c:v>
                </c:pt>
              </c:strCache>
            </c:strRef>
          </c:tx>
          <c:spPr>
            <a:pattFill prst="wdUpDiag">
              <a:fgClr>
                <a:srgbClr val="00008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prod'!$H$11:$L$11</c15:sqref>
                  </c15:fullRef>
                </c:ext>
              </c:extLst>
              <c:f>'Sortie conj prod'!$H$11:$J$11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prod'!$H$13:$L$13</c15:sqref>
                  </c15:fullRef>
                </c:ext>
              </c:extLst>
              <c:f>'Sortie conj prod'!$H$13:$J$13</c:f>
              <c:numCache>
                <c:formatCode>0.0%</c:formatCode>
                <c:ptCount val="3"/>
                <c:pt idx="0">
                  <c:v>-0.67432059645852704</c:v>
                </c:pt>
                <c:pt idx="1">
                  <c:v>-0.64964850149605102</c:v>
                </c:pt>
                <c:pt idx="2">
                  <c:v>-0.46212331387649003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E4-446B-8182-E6DAF9E944FC}"/>
            </c:ext>
          </c:extLst>
        </c:ser>
        <c:ser>
          <c:idx val="2"/>
          <c:order val="2"/>
          <c:tx>
            <c:strRef>
              <c:f>'Sortie conj prod'!$G$14</c:f>
              <c:strCache>
                <c:ptCount val="1"/>
                <c:pt idx="0">
                  <c:v>Assurances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25400">
              <a:noFill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prod'!$H$11:$L$11</c15:sqref>
                  </c15:fullRef>
                </c:ext>
              </c:extLst>
              <c:f>'Sortie conj prod'!$H$11:$J$11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prod'!$H$14:$L$14</c15:sqref>
                  </c15:fullRef>
                </c:ext>
              </c:extLst>
              <c:f>'Sortie conj prod'!$H$14:$J$14</c:f>
              <c:numCache>
                <c:formatCode>0.0%</c:formatCode>
                <c:ptCount val="3"/>
                <c:pt idx="0">
                  <c:v>0.45284374999999999</c:v>
                </c:pt>
                <c:pt idx="1">
                  <c:v>0.11025</c:v>
                </c:pt>
                <c:pt idx="2">
                  <c:v>5.5125E-2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E4-446B-8182-E6DAF9E944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6950056"/>
        <c:axId val="226949664"/>
      </c:barChart>
      <c:catAx>
        <c:axId val="22695005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0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226949664"/>
        <c:crosses val="autoZero"/>
        <c:auto val="1"/>
        <c:lblAlgn val="ctr"/>
        <c:lblOffset val="100"/>
        <c:tickMarkSkip val="1"/>
        <c:noMultiLvlLbl val="0"/>
      </c:catAx>
      <c:valAx>
        <c:axId val="226949664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1"/>
                </a:pPr>
                <a:r>
                  <a:rPr lang="en-US" b="1"/>
                  <a:t>%</a:t>
                </a:r>
              </a:p>
            </c:rich>
          </c:tx>
          <c:overlay val="0"/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226950056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16713145462162604"/>
          <c:y val="0.82952465395454122"/>
          <c:w val="0.83051354911129682"/>
          <c:h val="0.1681199572275687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>
      <c:oddFooter>&amp;C4
</c:oddFooter>
    </c:headerFooter>
    <c:pageMargins b="1" l="0.75000000000001465" r="0.75000000000001465" t="1" header="0.49212598450000788" footer="0.49212598450000788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baseline="0">
                <a:solidFill>
                  <a:srgbClr val="C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3 </a:t>
            </a:r>
            <a:r>
              <a:rPr lang="fr-FR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: Solde d'opinion (%) de l'ensemble des entreprises </a:t>
            </a:r>
            <a:r>
              <a:rPr lang="fr-FR" sz="1000" b="1" i="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sur l'évolution de la production </a:t>
            </a:r>
            <a:r>
              <a:rPr lang="fr-FR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en 2013</a:t>
            </a:r>
            <a:endParaRPr lang="fr-FR" sz="1000">
              <a:solidFill>
                <a:sysClr val="windowText" lastClr="00000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9631552596425629E-2"/>
          <c:y val="0.14583333333333875"/>
          <c:w val="0.89443197314749689"/>
          <c:h val="0.803240740740740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'Sortie conj prod'!$A$8</c:f>
              <c:strCache>
                <c:ptCount val="1"/>
                <c:pt idx="0">
                  <c:v>      Solde d'opinion (%)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'Sortie conj prod'!$B$2:$D$2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f>'Sortie conj prod'!$B$8:$D$8</c:f>
              <c:numCache>
                <c:formatCode>0.0%</c:formatCode>
                <c:ptCount val="3"/>
                <c:pt idx="0">
                  <c:v>-0.52078842946831505</c:v>
                </c:pt>
                <c:pt idx="1">
                  <c:v>-0.47801120757308202</c:v>
                </c:pt>
                <c:pt idx="2">
                  <c:v>-0.444310231508731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70-46AE-AC31-8B119B58DE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21"/>
        <c:overlap val="-27"/>
        <c:axId val="226948880"/>
        <c:axId val="226948488"/>
      </c:barChart>
      <c:catAx>
        <c:axId val="2269488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6948488"/>
        <c:crosses val="autoZero"/>
        <c:auto val="1"/>
        <c:lblAlgn val="ctr"/>
        <c:lblOffset val="100"/>
        <c:noMultiLvlLbl val="0"/>
      </c:catAx>
      <c:valAx>
        <c:axId val="226948488"/>
        <c:scaling>
          <c:orientation val="minMax"/>
          <c:max val="0.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100">
                    <a:solidFill>
                      <a:sysClr val="windowText" lastClr="000000"/>
                    </a:solidFill>
                  </a:rPr>
                  <a:t>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%" sourceLinked="1"/>
        <c:majorTickMark val="cross"/>
        <c:minorTickMark val="none"/>
        <c:tickLblPos val="nextTo"/>
        <c:spPr>
          <a:noFill/>
          <a:ln>
            <a:solidFill>
              <a:schemeClr val="tx1">
                <a:lumMod val="85000"/>
                <a:lumOff val="1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6948880"/>
        <c:crosses val="autoZero"/>
        <c:crossBetween val="between"/>
      </c:valAx>
      <c:spPr>
        <a:noFill/>
        <a:ln>
          <a:noFill/>
        </a:ln>
        <a:effectLst>
          <a:softEdge rad="0"/>
        </a:effectLst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1465" l="0.70000000000000062" r="0.70000000000000062" t="0.75000000000001465" header="0.30000000000000032" footer="0.30000000000000032"/>
    <c:pageSetup paperSize="9" orientation="landscape" horizontalDpi="1200" verticalDpi="120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baseline="0">
                <a:solidFill>
                  <a:srgbClr val="FF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6 </a:t>
            </a: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: Solde d'opinion (%) du BTP, industrie alimentaire et banque sur l'évolution des prix en 2013</a:t>
            </a:r>
            <a:endParaRPr lang="fr-FR" sz="1000">
              <a:effectLst/>
            </a:endParaRPr>
          </a:p>
        </c:rich>
      </c:tx>
      <c:layout>
        <c:manualLayout>
          <c:xMode val="edge"/>
          <c:yMode val="edge"/>
          <c:x val="0.16160584918473059"/>
          <c:y val="1.03592846517378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51967256396856"/>
          <c:y val="0.28740650754262143"/>
          <c:w val="0.87849073546985779"/>
          <c:h val="0.625734567654540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'Sortie conj prix'!$G$12</c:f>
              <c:strCache>
                <c:ptCount val="1"/>
                <c:pt idx="0">
                  <c:v>BTP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prix'!$H$11:$L$11</c15:sqref>
                  </c15:fullRef>
                </c:ext>
              </c:extLst>
              <c:f>'Sortie conj prix'!$H$11:$J$11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prix'!$H$12:$L$12</c15:sqref>
                  </c15:fullRef>
                </c:ext>
              </c:extLst>
              <c:f>'Sortie conj prix'!$H$12:$J$12</c:f>
              <c:numCache>
                <c:formatCode>0.0%</c:formatCode>
                <c:ptCount val="3"/>
                <c:pt idx="0">
                  <c:v>-0.448381078224101</c:v>
                </c:pt>
                <c:pt idx="1">
                  <c:v>-0.415412262156448</c:v>
                </c:pt>
                <c:pt idx="2">
                  <c:v>-0.355897463002114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F5-4310-8198-AD511402E2FC}"/>
            </c:ext>
          </c:extLst>
        </c:ser>
        <c:ser>
          <c:idx val="1"/>
          <c:order val="1"/>
          <c:tx>
            <c:strRef>
              <c:f>'Sortie conj prix'!$G$13</c:f>
              <c:strCache>
                <c:ptCount val="1"/>
                <c:pt idx="0">
                  <c:v>Industrie alimentaires</c:v>
                </c:pt>
              </c:strCache>
            </c:strRef>
          </c:tx>
          <c:spPr>
            <a:pattFill prst="wdUpDiag">
              <a:fgClr>
                <a:srgbClr val="00008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prix'!$H$11:$L$11</c15:sqref>
                  </c15:fullRef>
                </c:ext>
              </c:extLst>
              <c:f>'Sortie conj prix'!$H$11:$J$11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prix'!$H$13:$L$13</c15:sqref>
                  </c15:fullRef>
                </c:ext>
              </c:extLst>
              <c:f>'Sortie conj prix'!$H$13:$J$13</c:f>
              <c:numCache>
                <c:formatCode>0.0%</c:formatCode>
                <c:ptCount val="3"/>
                <c:pt idx="0">
                  <c:v>-0.36297560975609799</c:v>
                </c:pt>
                <c:pt idx="1">
                  <c:v>-0.23392953929539301</c:v>
                </c:pt>
                <c:pt idx="2">
                  <c:v>-0.15645528455284599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F5-4310-8198-AD511402E2FC}"/>
            </c:ext>
          </c:extLst>
        </c:ser>
        <c:ser>
          <c:idx val="2"/>
          <c:order val="2"/>
          <c:tx>
            <c:strRef>
              <c:f>'Sortie conj prix'!$G$14</c:f>
              <c:strCache>
                <c:ptCount val="1"/>
                <c:pt idx="0">
                  <c:v>Banques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25400">
              <a:noFill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prix'!$H$11:$L$11</c15:sqref>
                  </c15:fullRef>
                </c:ext>
              </c:extLst>
              <c:f>'Sortie conj prix'!$H$11:$J$11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prix'!$H$14:$L$14</c15:sqref>
                  </c15:fullRef>
                </c:ext>
              </c:extLst>
              <c:f>'Sortie conj prix'!$H$14:$J$14</c:f>
              <c:numCache>
                <c:formatCode>0.0%</c:formatCode>
                <c:ptCount val="3"/>
                <c:pt idx="0">
                  <c:v>-0.19435632183908</c:v>
                </c:pt>
                <c:pt idx="1">
                  <c:v>2.9873563218390801E-2</c:v>
                </c:pt>
                <c:pt idx="2">
                  <c:v>7.7942528735632205E-2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F5-4310-8198-AD511402E2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6947704"/>
        <c:axId val="226947312"/>
      </c:barChart>
      <c:catAx>
        <c:axId val="226947704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0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226947312"/>
        <c:crosses val="autoZero"/>
        <c:auto val="1"/>
        <c:lblAlgn val="ctr"/>
        <c:lblOffset val="100"/>
        <c:tickMarkSkip val="1"/>
        <c:noMultiLvlLbl val="0"/>
      </c:catAx>
      <c:valAx>
        <c:axId val="22694731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1"/>
                </a:pPr>
                <a:r>
                  <a:rPr lang="en-US" b="1"/>
                  <a:t>%</a:t>
                </a:r>
              </a:p>
            </c:rich>
          </c:tx>
          <c:overlay val="0"/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226947704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10859101493647583"/>
          <c:y val="0.79653495609166447"/>
          <c:w val="0.83051354911129682"/>
          <c:h val="0.1681199572275687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>
      <c:oddFooter>&amp;C4
</c:oddFooter>
    </c:headerFooter>
    <c:pageMargins b="1" l="0.75000000000001465" r="0.75000000000001465" t="1" header="0.49212598450000788" footer="0.49212598450000788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0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spc="0" baseline="0">
                <a:solidFill>
                  <a:srgbClr val="C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5 </a:t>
            </a:r>
            <a:r>
              <a:rPr lang="fr-FR" sz="10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: Solde d'opinion (%) de l'ensemble des entreprises sur l'évolution des prix en 2013</a:t>
            </a:r>
            <a:endParaRPr lang="fr-FR" sz="1000">
              <a:effectLst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9631552596425629E-2"/>
          <c:y val="0.14583333333333875"/>
          <c:w val="0.89443197314749689"/>
          <c:h val="0.803240740740740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'Sortie conj prix'!$A$8</c:f>
              <c:strCache>
                <c:ptCount val="1"/>
                <c:pt idx="0">
                  <c:v>      Solde d'opinion (%)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'Sortie conj prix'!$B$2:$D$2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f>'Sortie conj prix'!$B$8:$D$8</c:f>
              <c:numCache>
                <c:formatCode>0.0%</c:formatCode>
                <c:ptCount val="3"/>
                <c:pt idx="0">
                  <c:v>-0.14920350206003499</c:v>
                </c:pt>
                <c:pt idx="1">
                  <c:v>-0.14379029330979001</c:v>
                </c:pt>
                <c:pt idx="2">
                  <c:v>-9.3431871689229007E-2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89-4349-99B7-E84EFC45E2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21"/>
        <c:overlap val="-27"/>
        <c:axId val="389273632"/>
        <c:axId val="389274024"/>
      </c:barChart>
      <c:catAx>
        <c:axId val="3892736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9274024"/>
        <c:crosses val="autoZero"/>
        <c:auto val="1"/>
        <c:lblAlgn val="ctr"/>
        <c:lblOffset val="100"/>
        <c:noMultiLvlLbl val="0"/>
      </c:catAx>
      <c:valAx>
        <c:axId val="389274024"/>
        <c:scaling>
          <c:orientation val="minMax"/>
          <c:max val="0.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100">
                    <a:solidFill>
                      <a:sysClr val="windowText" lastClr="000000"/>
                    </a:solidFill>
                  </a:rPr>
                  <a:t>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%" sourceLinked="1"/>
        <c:majorTickMark val="cross"/>
        <c:minorTickMark val="none"/>
        <c:tickLblPos val="nextTo"/>
        <c:spPr>
          <a:noFill/>
          <a:ln>
            <a:solidFill>
              <a:schemeClr val="tx1">
                <a:lumMod val="85000"/>
                <a:lumOff val="1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9273632"/>
        <c:crosses val="autoZero"/>
        <c:crossBetween val="between"/>
      </c:valAx>
      <c:spPr>
        <a:noFill/>
        <a:ln>
          <a:noFill/>
        </a:ln>
        <a:effectLst>
          <a:softEdge rad="0"/>
        </a:effectLst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1465" l="0.70000000000000062" r="0.70000000000000062" t="0.75000000000001465" header="0.30000000000000032" footer="0.30000000000000032"/>
    <c:pageSetup paperSize="9" orientation="landscape" horizontalDpi="1200" verticalDpi="12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baseline="0">
                <a:solidFill>
                  <a:srgbClr val="FF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8 </a:t>
            </a: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: Solde d'opinion (%) de l'Agriculture, Textiles et Banques sur l'évolution </a:t>
            </a:r>
            <a:r>
              <a:rPr lang="fr-FR" sz="1000" b="1" i="0" u="none" strike="noStrike" baseline="0">
                <a:effectLst/>
              </a:rPr>
              <a:t>du nombre d'emploi </a:t>
            </a: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en 2013</a:t>
            </a:r>
            <a:endParaRPr lang="fr-FR" sz="1000">
              <a:effectLst/>
            </a:endParaRPr>
          </a:p>
        </c:rich>
      </c:tx>
      <c:layout>
        <c:manualLayout>
          <c:xMode val="edge"/>
          <c:yMode val="edge"/>
          <c:x val="0.16160584918473059"/>
          <c:y val="1.03592846517378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27293437607579"/>
          <c:y val="0.27022440944881898"/>
          <c:w val="0.87849073546985779"/>
          <c:h val="0.625734567654540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'Sortie conj emploi'!$G$12</c:f>
              <c:strCache>
                <c:ptCount val="1"/>
                <c:pt idx="0">
                  <c:v>Agriculture, élevage et sylviculture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emploi'!$H$11:$L$11</c15:sqref>
                  </c15:fullRef>
                </c:ext>
              </c:extLst>
              <c:f>'Sortie conj emploi'!$H$11:$J$11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emploi'!$H$12:$L$12</c15:sqref>
                  </c15:fullRef>
                </c:ext>
              </c:extLst>
              <c:f>'Sortie conj emploi'!$H$12:$J$12</c:f>
              <c:numCache>
                <c:formatCode>0.0%</c:formatCode>
                <c:ptCount val="3"/>
                <c:pt idx="0">
                  <c:v>-7.5870967741935497E-2</c:v>
                </c:pt>
                <c:pt idx="1">
                  <c:v>-7.5870967741935497E-2</c:v>
                </c:pt>
                <c:pt idx="2">
                  <c:v>-3.79354838709677E-2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A4-4402-81EE-222BD31BFF50}"/>
            </c:ext>
          </c:extLst>
        </c:ser>
        <c:ser>
          <c:idx val="1"/>
          <c:order val="1"/>
          <c:tx>
            <c:strRef>
              <c:f>'Sortie conj emploi'!$G$13</c:f>
              <c:strCache>
                <c:ptCount val="1"/>
                <c:pt idx="0">
                  <c:v>Textiles</c:v>
                </c:pt>
              </c:strCache>
            </c:strRef>
          </c:tx>
          <c:spPr>
            <a:pattFill prst="wdUpDiag">
              <a:fgClr>
                <a:srgbClr val="00008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emploi'!$H$11:$L$11</c15:sqref>
                  </c15:fullRef>
                </c:ext>
              </c:extLst>
              <c:f>'Sortie conj emploi'!$H$11:$J$11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emploi'!$H$13:$L$13</c15:sqref>
                  </c15:fullRef>
                </c:ext>
              </c:extLst>
              <c:f>'Sortie conj emploi'!$H$13:$J$13</c:f>
              <c:numCache>
                <c:formatCode>0.0%</c:formatCode>
                <c:ptCount val="3"/>
                <c:pt idx="0">
                  <c:v>-0.29644071146245099</c:v>
                </c:pt>
                <c:pt idx="1">
                  <c:v>-0.257865612648221</c:v>
                </c:pt>
                <c:pt idx="2">
                  <c:v>-0.184576086956522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A4-4402-81EE-222BD31BFF50}"/>
            </c:ext>
          </c:extLst>
        </c:ser>
        <c:ser>
          <c:idx val="2"/>
          <c:order val="2"/>
          <c:tx>
            <c:strRef>
              <c:f>'Sortie conj emploi'!$G$14</c:f>
              <c:strCache>
                <c:ptCount val="1"/>
                <c:pt idx="0">
                  <c:v>Banques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25400">
              <a:noFill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emploi'!$H$11:$L$11</c15:sqref>
                  </c15:fullRef>
                </c:ext>
              </c:extLst>
              <c:f>'Sortie conj emploi'!$H$11:$J$11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emploi'!$H$14:$L$14</c15:sqref>
                  </c15:fullRef>
                </c:ext>
              </c:extLst>
              <c:f>'Sortie conj emploi'!$H$14:$J$14</c:f>
              <c:numCache>
                <c:formatCode>0.0%</c:formatCode>
                <c:ptCount val="3"/>
                <c:pt idx="0">
                  <c:v>7.4183908045977007E-2</c:v>
                </c:pt>
                <c:pt idx="1">
                  <c:v>-7.2103448275862098E-2</c:v>
                </c:pt>
                <c:pt idx="2">
                  <c:v>-9.6137931034482801E-2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6A4-4402-81EE-222BD31BFF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89271672"/>
        <c:axId val="358602600"/>
      </c:barChart>
      <c:catAx>
        <c:axId val="389271672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0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58602600"/>
        <c:crosses val="autoZero"/>
        <c:auto val="1"/>
        <c:lblAlgn val="ctr"/>
        <c:lblOffset val="100"/>
        <c:tickMarkSkip val="1"/>
        <c:noMultiLvlLbl val="0"/>
      </c:catAx>
      <c:valAx>
        <c:axId val="35860260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1"/>
                </a:pPr>
                <a:r>
                  <a:rPr lang="en-US" b="1"/>
                  <a:t>%</a:t>
                </a:r>
              </a:p>
            </c:rich>
          </c:tx>
          <c:overlay val="0"/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89271672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16713145462162604"/>
          <c:y val="0.83188001499814646"/>
          <c:w val="0.83051354911129682"/>
          <c:h val="0.1681199572275687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>
      <c:oddFooter>&amp;C4
</c:oddFooter>
    </c:headerFooter>
    <c:pageMargins b="1" l="0.75000000000001465" r="0.75000000000001465" t="1" header="0.49212598450000788" footer="0.49212598450000788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0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spc="0" baseline="0">
                <a:solidFill>
                  <a:srgbClr val="C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7 </a:t>
            </a:r>
            <a:r>
              <a:rPr lang="fr-FR" sz="10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: Solde d'opinion (%) de l'ensemble des entreprises sur l'évolution du nombre d'emploi en 2013</a:t>
            </a:r>
            <a:endParaRPr lang="fr-FR" sz="1000">
              <a:effectLst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9631552596425629E-2"/>
          <c:y val="0.14583333333333875"/>
          <c:w val="0.89443197314749689"/>
          <c:h val="0.803240740740740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'Sortie conj emploi'!$A$8</c:f>
              <c:strCache>
                <c:ptCount val="1"/>
                <c:pt idx="0">
                  <c:v>      Solde d'opinion (%)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'Sortie conj emploi'!$B$2:$D$2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f>'Sortie conj emploi'!$B$8:$D$8</c:f>
              <c:numCache>
                <c:formatCode>0.0%</c:formatCode>
                <c:ptCount val="3"/>
                <c:pt idx="0">
                  <c:v>-0.17899999999999999</c:v>
                </c:pt>
                <c:pt idx="1">
                  <c:v>-0.154</c:v>
                </c:pt>
                <c:pt idx="2">
                  <c:v>-0.23400000000000001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23-4A78-BB0D-A8C8F5C58D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21"/>
        <c:overlap val="-27"/>
        <c:axId val="141011528"/>
        <c:axId val="141010744"/>
      </c:barChart>
      <c:catAx>
        <c:axId val="141011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1010744"/>
        <c:crosses val="autoZero"/>
        <c:auto val="1"/>
        <c:lblAlgn val="ctr"/>
        <c:lblOffset val="100"/>
        <c:noMultiLvlLbl val="0"/>
      </c:catAx>
      <c:valAx>
        <c:axId val="141010744"/>
        <c:scaling>
          <c:orientation val="minMax"/>
          <c:max val="0.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100">
                    <a:solidFill>
                      <a:sysClr val="windowText" lastClr="000000"/>
                    </a:solidFill>
                  </a:rPr>
                  <a:t>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%" sourceLinked="1"/>
        <c:majorTickMark val="cross"/>
        <c:minorTickMark val="none"/>
        <c:tickLblPos val="nextTo"/>
        <c:spPr>
          <a:noFill/>
          <a:ln>
            <a:solidFill>
              <a:schemeClr val="tx1">
                <a:lumMod val="85000"/>
                <a:lumOff val="1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1011528"/>
        <c:crosses val="autoZero"/>
        <c:crossBetween val="between"/>
      </c:valAx>
      <c:spPr>
        <a:noFill/>
        <a:ln>
          <a:noFill/>
        </a:ln>
        <a:effectLst>
          <a:softEdge rad="0"/>
        </a:effectLst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1465" l="0.70000000000000062" r="0.70000000000000062" t="0.75000000000001465" header="0.30000000000000032" footer="0.30000000000000032"/>
    <c:pageSetup paperSize="9" orientation="landscape" horizontalDpi="1200" verticalDpi="12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baseline="0">
                <a:solidFill>
                  <a:srgbClr val="FF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11 </a:t>
            </a: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: Les facteurs limitant la production des entreprises en 2013</a:t>
            </a:r>
            <a:endParaRPr lang="fr-FR" sz="1000">
              <a:effectLst/>
            </a:endParaRPr>
          </a:p>
        </c:rich>
      </c:tx>
      <c:layout>
        <c:manualLayout>
          <c:xMode val="edge"/>
          <c:yMode val="edge"/>
          <c:x val="0.18555801963502674"/>
          <c:y val="0.17043924173153446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27293437607579"/>
          <c:y val="0.27022440944881898"/>
          <c:w val="0.87849073546985779"/>
          <c:h val="0.62573456765454039"/>
        </c:manualLayout>
      </c:layout>
      <c:barChart>
        <c:barDir val="bar"/>
        <c:grouping val="clustered"/>
        <c:varyColors val="0"/>
        <c:ser>
          <c:idx val="3"/>
          <c:order val="3"/>
          <c:tx>
            <c:strRef>
              <c:f>'Sortie conj clim'!$K$11</c:f>
              <c:strCache>
                <c:ptCount val="1"/>
                <c:pt idx="0">
                  <c:v>Ensemble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tx1">
                  <a:lumMod val="50000"/>
                  <a:lumOff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4035-469D-A1A8-8BCEAC1305B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4035-469D-A1A8-8BCEAC1305B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035-469D-A1A8-8BCEAC1305B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035-469D-A1A8-8BCEAC1305B3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4-4035-469D-A1A8-8BCEAC1305B3}"/>
              </c:ext>
            </c:extLst>
          </c:dPt>
          <c:dPt>
            <c:idx val="5"/>
            <c:invertIfNegative val="0"/>
            <c:bubble3D val="0"/>
            <c:spPr>
              <a:solidFill>
                <a:schemeClr val="bg2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4035-469D-A1A8-8BCEAC1305B3}"/>
              </c:ext>
            </c:extLst>
          </c:dPt>
          <c:dPt>
            <c:idx val="6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6-4035-469D-A1A8-8BCEAC1305B3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4035-469D-A1A8-8BCEAC1305B3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8-4035-469D-A1A8-8BCEAC1305B3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9-4035-469D-A1A8-8BCEAC1305B3}"/>
              </c:ext>
            </c:extLst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clim'!$G$12:$G$23</c15:sqref>
                  </c15:fullRef>
                </c:ext>
              </c:extLst>
              <c:f>'Sortie conj clim'!$G$12:$G$22</c:f>
              <c:strCache>
                <c:ptCount val="11"/>
                <c:pt idx="0">
                  <c:v>Insuffisance de la demande </c:v>
                </c:pt>
                <c:pt idx="1">
                  <c:v>Obsolescence de l'équipement actuel </c:v>
                </c:pt>
                <c:pt idx="2">
                  <c:v>Difficultés d'approvisionnement </c:v>
                </c:pt>
                <c:pt idx="3">
                  <c:v>Difficultés de trésorerie </c:v>
                </c:pt>
                <c:pt idx="4">
                  <c:v>Manque de main d’œuvre qualifiée </c:v>
                </c:pt>
                <c:pt idx="5">
                  <c:v>Coût de l'énergie </c:v>
                </c:pt>
                <c:pt idx="6">
                  <c:v>Concurrence déloyale </c:v>
                </c:pt>
                <c:pt idx="7">
                  <c:v>Insécurité </c:v>
                </c:pt>
                <c:pt idx="8">
                  <c:v>Trop d'importation des produits similaires</c:v>
                </c:pt>
                <c:pt idx="9">
                  <c:v>Pression fiscale élevée</c:v>
                </c:pt>
                <c:pt idx="10">
                  <c:v>Difficulté d'accès au financement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clim'!$K$12:$K$23</c15:sqref>
                  </c15:fullRef>
                </c:ext>
              </c:extLst>
              <c:f>'Sortie conj clim'!$K$12:$K$22</c:f>
              <c:numCache>
                <c:formatCode>0.0%</c:formatCode>
                <c:ptCount val="11"/>
                <c:pt idx="0">
                  <c:v>0.16300000000000001</c:v>
                </c:pt>
                <c:pt idx="1">
                  <c:v>6.4000000000000001E-2</c:v>
                </c:pt>
                <c:pt idx="2">
                  <c:v>3.1E-2</c:v>
                </c:pt>
                <c:pt idx="3">
                  <c:v>6.9000000000000006E-2</c:v>
                </c:pt>
                <c:pt idx="4">
                  <c:v>7.0000000000000007E-2</c:v>
                </c:pt>
                <c:pt idx="5">
                  <c:v>0.106</c:v>
                </c:pt>
                <c:pt idx="6">
                  <c:v>0.125</c:v>
                </c:pt>
                <c:pt idx="7">
                  <c:v>0.156</c:v>
                </c:pt>
                <c:pt idx="8">
                  <c:v>3.6999999999999998E-2</c:v>
                </c:pt>
                <c:pt idx="9">
                  <c:v>0.10199999999999999</c:v>
                </c:pt>
                <c:pt idx="10">
                  <c:v>5.5E-2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035-469D-A1A8-8BCEAC1305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7204336"/>
        <c:axId val="30186611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'Sortie conj clim'!$H$11</c15:sqref>
                        </c15:formulaRef>
                      </c:ext>
                    </c:extLst>
                    <c:strCache>
                      <c:ptCount val="1"/>
                      <c:pt idx="0">
                        <c:v>SA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'Sortie conj clim'!$G$12:$G$23</c15:sqref>
                        </c15:fullRef>
                        <c15:formulaRef>
                          <c15:sqref>'Sortie conj clim'!$G$12:$G$22</c15:sqref>
                        </c15:formulaRef>
                      </c:ext>
                    </c:extLst>
                    <c:strCache>
                      <c:ptCount val="11"/>
                      <c:pt idx="0">
                        <c:v>Insuffisance de la demande </c:v>
                      </c:pt>
                      <c:pt idx="1">
                        <c:v>Obsolescence de l'équipement actuel </c:v>
                      </c:pt>
                      <c:pt idx="2">
                        <c:v>Difficultés d'approvisionnement </c:v>
                      </c:pt>
                      <c:pt idx="3">
                        <c:v>Difficultés de trésorerie </c:v>
                      </c:pt>
                      <c:pt idx="4">
                        <c:v>Manque de main d’œuvre qualifiée </c:v>
                      </c:pt>
                      <c:pt idx="5">
                        <c:v>Coût de l'énergie </c:v>
                      </c:pt>
                      <c:pt idx="6">
                        <c:v>Concurrence déloyale </c:v>
                      </c:pt>
                      <c:pt idx="7">
                        <c:v>Insécurité </c:v>
                      </c:pt>
                      <c:pt idx="8">
                        <c:v>Trop d'importation des produits similaires</c:v>
                      </c:pt>
                      <c:pt idx="9">
                        <c:v>Pression fiscale élevée</c:v>
                      </c:pt>
                      <c:pt idx="10">
                        <c:v>Difficulté d'accès au financement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'Sortie conj clim'!$H$12:$H$23</c15:sqref>
                        </c15:fullRef>
                        <c15:formulaRef>
                          <c15:sqref>'Sortie conj clim'!$H$12:$H$22</c15:sqref>
                        </c15:formulaRef>
                      </c:ext>
                    </c:extLst>
                    <c:numCache>
                      <c:formatCode>0.0%</c:formatCode>
                      <c:ptCount val="11"/>
                      <c:pt idx="0">
                        <c:v>0.158</c:v>
                      </c:pt>
                      <c:pt idx="1">
                        <c:v>2.1000000000000001E-2</c:v>
                      </c:pt>
                      <c:pt idx="2">
                        <c:v>3.9E-2</c:v>
                      </c:pt>
                      <c:pt idx="3">
                        <c:v>0.10299999999999999</c:v>
                      </c:pt>
                      <c:pt idx="4">
                        <c:v>2.3E-2</c:v>
                      </c:pt>
                      <c:pt idx="5">
                        <c:v>9.7000000000000003E-2</c:v>
                      </c:pt>
                      <c:pt idx="6">
                        <c:v>0.126</c:v>
                      </c:pt>
                      <c:pt idx="7">
                        <c:v>0.14499999999999999</c:v>
                      </c:pt>
                      <c:pt idx="8">
                        <c:v>0.06</c:v>
                      </c:pt>
                      <c:pt idx="9">
                        <c:v>0.129</c:v>
                      </c:pt>
                      <c:pt idx="10">
                        <c:v>0.06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B-4035-469D-A1A8-8BCEAC1305B3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'Sortie conj clim'!$I$11</c15:sqref>
                        </c15:formulaRef>
                      </c:ext>
                    </c:extLst>
                    <c:strCache>
                      <c:ptCount val="1"/>
                      <c:pt idx="0">
                        <c:v>SARL</c:v>
                      </c:pt>
                    </c:strCache>
                  </c:strRef>
                </c:tx>
                <c:spPr>
                  <a:pattFill prst="wdUpDiag">
                    <a:fgClr>
                      <a:srgbClr val="000080"/>
                    </a:fgClr>
                    <a:bgClr>
                      <a:srgbClr val="FFFFFF"/>
                    </a:bgClr>
                  </a:pattFill>
                  <a:ln w="12700">
                    <a:solidFill>
                      <a:srgbClr val="000000"/>
                    </a:solidFill>
                    <a:prstDash val="solid"/>
                  </a:ln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'Sortie conj clim'!$G$12:$G$23</c15:sqref>
                        </c15:fullRef>
                        <c15:formulaRef>
                          <c15:sqref>'Sortie conj clim'!$G$12:$G$22</c15:sqref>
                        </c15:formulaRef>
                      </c:ext>
                    </c:extLst>
                    <c:strCache>
                      <c:ptCount val="11"/>
                      <c:pt idx="0">
                        <c:v>Insuffisance de la demande </c:v>
                      </c:pt>
                      <c:pt idx="1">
                        <c:v>Obsolescence de l'équipement actuel </c:v>
                      </c:pt>
                      <c:pt idx="2">
                        <c:v>Difficultés d'approvisionnement </c:v>
                      </c:pt>
                      <c:pt idx="3">
                        <c:v>Difficultés de trésorerie </c:v>
                      </c:pt>
                      <c:pt idx="4">
                        <c:v>Manque de main d’œuvre qualifiée </c:v>
                      </c:pt>
                      <c:pt idx="5">
                        <c:v>Coût de l'énergie </c:v>
                      </c:pt>
                      <c:pt idx="6">
                        <c:v>Concurrence déloyale </c:v>
                      </c:pt>
                      <c:pt idx="7">
                        <c:v>Insécurité </c:v>
                      </c:pt>
                      <c:pt idx="8">
                        <c:v>Trop d'importation des produits similaires</c:v>
                      </c:pt>
                      <c:pt idx="9">
                        <c:v>Pression fiscale élevée</c:v>
                      </c:pt>
                      <c:pt idx="10">
                        <c:v>Difficulté d'accès au financement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'Sortie conj clim'!$I$12:$I$23</c15:sqref>
                        </c15:fullRef>
                        <c15:formulaRef>
                          <c15:sqref>'Sortie conj clim'!$I$12:$I$22</c15:sqref>
                        </c15:formulaRef>
                      </c:ext>
                    </c:extLst>
                    <c:numCache>
                      <c:formatCode>0.0%</c:formatCode>
                      <c:ptCount val="11"/>
                      <c:pt idx="0">
                        <c:v>0.17299999999999999</c:v>
                      </c:pt>
                      <c:pt idx="1">
                        <c:v>1.4E-2</c:v>
                      </c:pt>
                      <c:pt idx="2">
                        <c:v>2.8000000000000001E-2</c:v>
                      </c:pt>
                      <c:pt idx="3">
                        <c:v>0.115</c:v>
                      </c:pt>
                      <c:pt idx="4">
                        <c:v>1.9E-2</c:v>
                      </c:pt>
                      <c:pt idx="5">
                        <c:v>6.3E-2</c:v>
                      </c:pt>
                      <c:pt idx="6">
                        <c:v>0.14599999999999999</c:v>
                      </c:pt>
                      <c:pt idx="7">
                        <c:v>0.13800000000000001</c:v>
                      </c:pt>
                      <c:pt idx="8">
                        <c:v>5.8000000000000003E-2</c:v>
                      </c:pt>
                      <c:pt idx="9">
                        <c:v>0.13400000000000001</c:v>
                      </c:pt>
                      <c:pt idx="10">
                        <c:v>7.1999999999999995E-2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4035-469D-A1A8-8BCEAC1305B3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'Sortie conj clim'!$J$11</c15:sqref>
                        </c15:formulaRef>
                      </c:ext>
                    </c:extLst>
                    <c:strCache>
                      <c:ptCount val="1"/>
                      <c:pt idx="0">
                        <c:v>EI</c:v>
                      </c:pt>
                    </c:strCache>
                  </c:strRef>
                </c:tx>
                <c:spPr>
                  <a:solidFill>
                    <a:schemeClr val="bg1">
                      <a:lumMod val="65000"/>
                    </a:schemeClr>
                  </a:solidFill>
                  <a:ln w="25400">
                    <a:noFill/>
                  </a:ln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'Sortie conj clim'!$G$12:$G$23</c15:sqref>
                        </c15:fullRef>
                        <c15:formulaRef>
                          <c15:sqref>'Sortie conj clim'!$G$12:$G$22</c15:sqref>
                        </c15:formulaRef>
                      </c:ext>
                    </c:extLst>
                    <c:strCache>
                      <c:ptCount val="11"/>
                      <c:pt idx="0">
                        <c:v>Insuffisance de la demande </c:v>
                      </c:pt>
                      <c:pt idx="1">
                        <c:v>Obsolescence de l'équipement actuel </c:v>
                      </c:pt>
                      <c:pt idx="2">
                        <c:v>Difficultés d'approvisionnement </c:v>
                      </c:pt>
                      <c:pt idx="3">
                        <c:v>Difficultés de trésorerie </c:v>
                      </c:pt>
                      <c:pt idx="4">
                        <c:v>Manque de main d’œuvre qualifiée </c:v>
                      </c:pt>
                      <c:pt idx="5">
                        <c:v>Coût de l'énergie </c:v>
                      </c:pt>
                      <c:pt idx="6">
                        <c:v>Concurrence déloyale </c:v>
                      </c:pt>
                      <c:pt idx="7">
                        <c:v>Insécurité </c:v>
                      </c:pt>
                      <c:pt idx="8">
                        <c:v>Trop d'importation des produits similaires</c:v>
                      </c:pt>
                      <c:pt idx="9">
                        <c:v>Pression fiscale élevée</c:v>
                      </c:pt>
                      <c:pt idx="10">
                        <c:v>Difficulté d'accès au financement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'Sortie conj clim'!$J$12:$J$23</c15:sqref>
                        </c15:fullRef>
                        <c15:formulaRef>
                          <c15:sqref>'Sortie conj clim'!$J$12:$J$22</c15:sqref>
                        </c15:formulaRef>
                      </c:ext>
                    </c:extLst>
                    <c:numCache>
                      <c:formatCode>0.0%</c:formatCode>
                      <c:ptCount val="11"/>
                      <c:pt idx="0">
                        <c:v>0.16200000000000001</c:v>
                      </c:pt>
                      <c:pt idx="1">
                        <c:v>7.0000000000000007E-2</c:v>
                      </c:pt>
                      <c:pt idx="2">
                        <c:v>3.1E-2</c:v>
                      </c:pt>
                      <c:pt idx="3">
                        <c:v>6.4000000000000001E-2</c:v>
                      </c:pt>
                      <c:pt idx="4">
                        <c:v>7.5999999999999998E-2</c:v>
                      </c:pt>
                      <c:pt idx="5">
                        <c:v>0.11</c:v>
                      </c:pt>
                      <c:pt idx="6">
                        <c:v>0.123</c:v>
                      </c:pt>
                      <c:pt idx="7">
                        <c:v>0.158</c:v>
                      </c:pt>
                      <c:pt idx="8">
                        <c:v>3.4000000000000002E-2</c:v>
                      </c:pt>
                      <c:pt idx="9">
                        <c:v>9.9000000000000005E-2</c:v>
                      </c:pt>
                      <c:pt idx="10">
                        <c:v>5.3999999999999999E-2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4035-469D-A1A8-8BCEAC1305B3}"/>
                  </c:ext>
                </c:extLst>
              </c15:ser>
            </c15:filteredBarSeries>
          </c:ext>
        </c:extLst>
      </c:barChart>
      <c:catAx>
        <c:axId val="24720433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0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1866112"/>
        <c:crosses val="autoZero"/>
        <c:auto val="1"/>
        <c:lblAlgn val="ctr"/>
        <c:lblOffset val="100"/>
        <c:noMultiLvlLbl val="0"/>
      </c:catAx>
      <c:valAx>
        <c:axId val="301866112"/>
        <c:scaling>
          <c:orientation val="minMax"/>
        </c:scaling>
        <c:delete val="0"/>
        <c:axPos val="b"/>
        <c:title>
          <c:tx>
            <c:rich>
              <a:bodyPr rot="-5400000" vert="horz"/>
              <a:lstStyle/>
              <a:p>
                <a:pPr>
                  <a:defRPr b="1"/>
                </a:pPr>
                <a:r>
                  <a:rPr lang="en-US" b="1"/>
                  <a:t>%</a:t>
                </a:r>
              </a:p>
            </c:rich>
          </c:tx>
          <c:overlay val="0"/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247204336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>
      <c:oddFooter>&amp;C4
</c:oddFooter>
    </c:headerFooter>
    <c:pageMargins b="1" l="0.75000000000001465" r="0.75000000000001465" t="1" header="0.49212598450000788" footer="0.49212598450000788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0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2.vml.rels><?xml version="1.0" encoding="UTF-8" standalone="yes"?>
<Relationships xmlns="http://schemas.openxmlformats.org/package/2006/relationships"><Relationship Id="rId3" Type="http://schemas.openxmlformats.org/officeDocument/2006/relationships/image" Target="../media/image6.emf"/><Relationship Id="rId7" Type="http://schemas.openxmlformats.org/officeDocument/2006/relationships/image" Target="../media/image10.emf"/><Relationship Id="rId2" Type="http://schemas.openxmlformats.org/officeDocument/2006/relationships/image" Target="../media/image5.emf"/><Relationship Id="rId1" Type="http://schemas.openxmlformats.org/officeDocument/2006/relationships/image" Target="../media/image4.wmf"/><Relationship Id="rId6" Type="http://schemas.openxmlformats.org/officeDocument/2006/relationships/image" Target="../media/image9.emf"/><Relationship Id="rId5" Type="http://schemas.openxmlformats.org/officeDocument/2006/relationships/image" Target="../media/image8.emf"/><Relationship Id="rId4" Type="http://schemas.openxmlformats.org/officeDocument/2006/relationships/image" Target="../media/image7.emf"/></Relationships>
</file>

<file path=xl/drawings/_rels/vmlDrawing13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4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5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6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7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8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9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0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1.vml.rels><?xml version="1.0" encoding="UTF-8" standalone="yes"?>
<Relationships xmlns="http://schemas.openxmlformats.org/package/2006/relationships"><Relationship Id="rId3" Type="http://schemas.openxmlformats.org/officeDocument/2006/relationships/image" Target="../media/image11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2.vml.rels><?xml version="1.0" encoding="UTF-8" standalone="yes"?>
<Relationships xmlns="http://schemas.openxmlformats.org/package/2006/relationships"><Relationship Id="rId3" Type="http://schemas.openxmlformats.org/officeDocument/2006/relationships/image" Target="../media/image11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3.vml.rels><?xml version="1.0" encoding="UTF-8" standalone="yes"?>
<Relationships xmlns="http://schemas.openxmlformats.org/package/2006/relationships"><Relationship Id="rId3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4.vml.rels><?xml version="1.0" encoding="UTF-8" standalone="yes"?>
<Relationships xmlns="http://schemas.openxmlformats.org/package/2006/relationships"><Relationship Id="rId3" Type="http://schemas.openxmlformats.org/officeDocument/2006/relationships/image" Target="../media/image1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5.vml.rels><?xml version="1.0" encoding="UTF-8" standalone="yes"?>
<Relationships xmlns="http://schemas.openxmlformats.org/package/2006/relationships"><Relationship Id="rId3" Type="http://schemas.openxmlformats.org/officeDocument/2006/relationships/image" Target="../media/image1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6.vml.rels><?xml version="1.0" encoding="UTF-8" standalone="yes"?>
<Relationships xmlns="http://schemas.openxmlformats.org/package/2006/relationships"><Relationship Id="rId3" Type="http://schemas.openxmlformats.org/officeDocument/2006/relationships/image" Target="../media/image1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7.vml.rels><?xml version="1.0" encoding="UTF-8" standalone="yes"?>
<Relationships xmlns="http://schemas.openxmlformats.org/package/2006/relationships"><Relationship Id="rId3" Type="http://schemas.openxmlformats.org/officeDocument/2006/relationships/image" Target="../media/image1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9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11907</xdr:colOff>
      <xdr:row>48</xdr:row>
      <xdr:rowOff>119061</xdr:rowOff>
    </xdr:from>
    <xdr:to>
      <xdr:col>5</xdr:col>
      <xdr:colOff>840582</xdr:colOff>
      <xdr:row>62</xdr:row>
      <xdr:rowOff>4761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23812</xdr:colOff>
      <xdr:row>62</xdr:row>
      <xdr:rowOff>47625</xdr:rowOff>
    </xdr:from>
    <xdr:to>
      <xdr:col>5</xdr:col>
      <xdr:colOff>938212</xdr:colOff>
      <xdr:row>73</xdr:row>
      <xdr:rowOff>9525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11</xdr:col>
      <xdr:colOff>0</xdr:colOff>
      <xdr:row>0</xdr:row>
      <xdr:rowOff>0</xdr:rowOff>
    </xdr:to>
    <xdr:grpSp>
      <xdr:nvGrpSpPr>
        <xdr:cNvPr id="99450" name="Group 17">
          <a:extLst>
            <a:ext uri="{FF2B5EF4-FFF2-40B4-BE49-F238E27FC236}">
              <a16:creationId xmlns:a16="http://schemas.microsoft.com/office/drawing/2014/main" id="{00000000-0008-0000-0F00-00007A840100}"/>
            </a:ext>
          </a:extLst>
        </xdr:cNvPr>
        <xdr:cNvGrpSpPr>
          <a:grpSpLocks/>
        </xdr:cNvGrpSpPr>
      </xdr:nvGrpSpPr>
      <xdr:grpSpPr bwMode="auto">
        <a:xfrm>
          <a:off x="0" y="0"/>
          <a:ext cx="5274733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0F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25603714905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99454" name="Image 2">
            <a:extLst>
              <a:ext uri="{FF2B5EF4-FFF2-40B4-BE49-F238E27FC236}">
                <a16:creationId xmlns:a16="http://schemas.microsoft.com/office/drawing/2014/main" id="{00000000-0008-0000-0F00-00007E84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0</xdr:colOff>
      <xdr:row>0</xdr:row>
      <xdr:rowOff>0</xdr:rowOff>
    </xdr:to>
    <xdr:grpSp>
      <xdr:nvGrpSpPr>
        <xdr:cNvPr id="102523" name="Group 17">
          <a:extLst>
            <a:ext uri="{FF2B5EF4-FFF2-40B4-BE49-F238E27FC236}">
              <a16:creationId xmlns:a16="http://schemas.microsoft.com/office/drawing/2014/main" id="{00000000-0008-0000-1000-00007B900100}"/>
            </a:ext>
          </a:extLst>
        </xdr:cNvPr>
        <xdr:cNvGrpSpPr>
          <a:grpSpLocks/>
        </xdr:cNvGrpSpPr>
      </xdr:nvGrpSpPr>
      <xdr:grpSpPr bwMode="auto">
        <a:xfrm>
          <a:off x="0" y="0"/>
          <a:ext cx="5391727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0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524056775655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02526" name="Image 2">
            <a:extLst>
              <a:ext uri="{FF2B5EF4-FFF2-40B4-BE49-F238E27FC236}">
                <a16:creationId xmlns:a16="http://schemas.microsoft.com/office/drawing/2014/main" id="{00000000-0008-0000-1000-00007E90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38100</xdr:colOff>
      <xdr:row>0</xdr:row>
      <xdr:rowOff>0</xdr:rowOff>
    </xdr:to>
    <xdr:grpSp>
      <xdr:nvGrpSpPr>
        <xdr:cNvPr id="2196" name="Group 17">
          <a:extLst>
            <a:ext uri="{FF2B5EF4-FFF2-40B4-BE49-F238E27FC236}">
              <a16:creationId xmlns:a16="http://schemas.microsoft.com/office/drawing/2014/main" id="{00000000-0008-0000-1100-000094080000}"/>
            </a:ext>
          </a:extLst>
        </xdr:cNvPr>
        <xdr:cNvGrpSpPr>
          <a:grpSpLocks/>
        </xdr:cNvGrpSpPr>
      </xdr:nvGrpSpPr>
      <xdr:grpSpPr bwMode="auto">
        <a:xfrm>
          <a:off x="0" y="0"/>
          <a:ext cx="6162675" cy="0"/>
          <a:chOff x="-32" y="-636"/>
          <a:chExt cx="20160" cy="268"/>
        </a:xfrm>
      </xdr:grpSpPr>
      <xdr:sp macro="" textlink="">
        <xdr:nvSpPr>
          <xdr:cNvPr id="2067" name="Texte 1">
            <a:extLst>
              <a:ext uri="{FF2B5EF4-FFF2-40B4-BE49-F238E27FC236}">
                <a16:creationId xmlns:a16="http://schemas.microsoft.com/office/drawing/2014/main" id="{00000000-0008-0000-1100-00001308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62323311133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2199" name="Image 2">
            <a:extLst>
              <a:ext uri="{FF2B5EF4-FFF2-40B4-BE49-F238E27FC236}">
                <a16:creationId xmlns:a16="http://schemas.microsoft.com/office/drawing/2014/main" id="{00000000-0008-0000-1100-00009708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22860</xdr:colOff>
          <xdr:row>0</xdr:row>
          <xdr:rowOff>0</xdr:rowOff>
        </xdr:from>
        <xdr:to>
          <xdr:col>11</xdr:col>
          <xdr:colOff>419100</xdr:colOff>
          <xdr:row>0</xdr:row>
          <xdr:rowOff>0</xdr:rowOff>
        </xdr:to>
        <xdr:sp macro="" textlink="">
          <xdr:nvSpPr>
            <xdr:cNvPr id="2068" name="Object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1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228600</xdr:colOff>
          <xdr:row>0</xdr:row>
          <xdr:rowOff>0</xdr:rowOff>
        </xdr:from>
        <xdr:to>
          <xdr:col>15</xdr:col>
          <xdr:colOff>22860</xdr:colOff>
          <xdr:row>0</xdr:row>
          <xdr:rowOff>0</xdr:rowOff>
        </xdr:to>
        <xdr:sp macro="" textlink="">
          <xdr:nvSpPr>
            <xdr:cNvPr id="2061" name="Object 13" hidden="1">
              <a:extLst>
                <a:ext uri="{63B3BB69-23CF-44E3-9099-C40C66FF867C}">
                  <a14:compatExt spid="_x0000_s2061"/>
                </a:ext>
                <a:ext uri="{FF2B5EF4-FFF2-40B4-BE49-F238E27FC236}">
                  <a16:creationId xmlns:a16="http://schemas.microsoft.com/office/drawing/2014/main" id="{00000000-0008-0000-1100-00000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68580</xdr:colOff>
          <xdr:row>0</xdr:row>
          <xdr:rowOff>0</xdr:rowOff>
        </xdr:from>
        <xdr:to>
          <xdr:col>14</xdr:col>
          <xdr:colOff>106680</xdr:colOff>
          <xdr:row>0</xdr:row>
          <xdr:rowOff>0</xdr:rowOff>
        </xdr:to>
        <xdr:sp macro="" textlink="">
          <xdr:nvSpPr>
            <xdr:cNvPr id="2060" name="Object 12" hidden="1">
              <a:extLst>
                <a:ext uri="{63B3BB69-23CF-44E3-9099-C40C66FF867C}">
                  <a14:compatExt spid="_x0000_s2060"/>
                </a:ext>
                <a:ext uri="{FF2B5EF4-FFF2-40B4-BE49-F238E27FC236}">
                  <a16:creationId xmlns:a16="http://schemas.microsoft.com/office/drawing/2014/main" id="{00000000-0008-0000-1100-00000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60960</xdr:colOff>
          <xdr:row>0</xdr:row>
          <xdr:rowOff>0</xdr:rowOff>
        </xdr:from>
        <xdr:to>
          <xdr:col>14</xdr:col>
          <xdr:colOff>99060</xdr:colOff>
          <xdr:row>0</xdr:row>
          <xdr:rowOff>0</xdr:rowOff>
        </xdr:to>
        <xdr:sp macro="" textlink="">
          <xdr:nvSpPr>
            <xdr:cNvPr id="2059" name="Object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1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106680</xdr:colOff>
          <xdr:row>0</xdr:row>
          <xdr:rowOff>0</xdr:rowOff>
        </xdr:from>
        <xdr:to>
          <xdr:col>14</xdr:col>
          <xdr:colOff>76200</xdr:colOff>
          <xdr:row>0</xdr:row>
          <xdr:rowOff>0</xdr:rowOff>
        </xdr:to>
        <xdr:sp macro="" textlink="">
          <xdr:nvSpPr>
            <xdr:cNvPr id="2071" name="Object 23" hidden="1">
              <a:extLst>
                <a:ext uri="{63B3BB69-23CF-44E3-9099-C40C66FF867C}">
                  <a14:compatExt spid="_x0000_s2071"/>
                </a:ext>
                <a:ext uri="{FF2B5EF4-FFF2-40B4-BE49-F238E27FC236}">
                  <a16:creationId xmlns:a16="http://schemas.microsoft.com/office/drawing/2014/main" id="{00000000-0008-0000-1100-00001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99060</xdr:colOff>
          <xdr:row>0</xdr:row>
          <xdr:rowOff>0</xdr:rowOff>
        </xdr:from>
        <xdr:to>
          <xdr:col>15</xdr:col>
          <xdr:colOff>22860</xdr:colOff>
          <xdr:row>0</xdr:row>
          <xdr:rowOff>0</xdr:rowOff>
        </xdr:to>
        <xdr:sp macro="" textlink="">
          <xdr:nvSpPr>
            <xdr:cNvPr id="2072" name="Object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1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14</xdr:col>
          <xdr:colOff>22860</xdr:colOff>
          <xdr:row>0</xdr:row>
          <xdr:rowOff>0</xdr:rowOff>
        </xdr:to>
        <xdr:sp macro="" textlink="">
          <xdr:nvSpPr>
            <xdr:cNvPr id="2073" name="Object 25" hidden="1">
              <a:extLst>
                <a:ext uri="{63B3BB69-23CF-44E3-9099-C40C66FF867C}">
                  <a14:compatExt spid="_x0000_s2073"/>
                </a:ext>
                <a:ext uri="{FF2B5EF4-FFF2-40B4-BE49-F238E27FC236}">
                  <a16:creationId xmlns:a16="http://schemas.microsoft.com/office/drawing/2014/main" id="{00000000-0008-0000-1100-00001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38100</xdr:colOff>
      <xdr:row>0</xdr:row>
      <xdr:rowOff>0</xdr:rowOff>
    </xdr:to>
    <xdr:grpSp>
      <xdr:nvGrpSpPr>
        <xdr:cNvPr id="107643" name="Group 17">
          <a:extLst>
            <a:ext uri="{FF2B5EF4-FFF2-40B4-BE49-F238E27FC236}">
              <a16:creationId xmlns:a16="http://schemas.microsoft.com/office/drawing/2014/main" id="{00000000-0008-0000-1200-00007BA40100}"/>
            </a:ext>
          </a:extLst>
        </xdr:cNvPr>
        <xdr:cNvGrpSpPr>
          <a:grpSpLocks/>
        </xdr:cNvGrpSpPr>
      </xdr:nvGrpSpPr>
      <xdr:grpSpPr bwMode="auto">
        <a:xfrm>
          <a:off x="0" y="0"/>
          <a:ext cx="6689912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2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133347309743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07646" name="Image 2">
            <a:extLst>
              <a:ext uri="{FF2B5EF4-FFF2-40B4-BE49-F238E27FC236}">
                <a16:creationId xmlns:a16="http://schemas.microsoft.com/office/drawing/2014/main" id="{00000000-0008-0000-1200-00007EA4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0</xdr:colOff>
      <xdr:row>0</xdr:row>
      <xdr:rowOff>0</xdr:rowOff>
    </xdr:to>
    <xdr:grpSp>
      <xdr:nvGrpSpPr>
        <xdr:cNvPr id="110715" name="Group 17">
          <a:extLst>
            <a:ext uri="{FF2B5EF4-FFF2-40B4-BE49-F238E27FC236}">
              <a16:creationId xmlns:a16="http://schemas.microsoft.com/office/drawing/2014/main" id="{00000000-0008-0000-1300-00007BB00100}"/>
            </a:ext>
          </a:extLst>
        </xdr:cNvPr>
        <xdr:cNvGrpSpPr>
          <a:grpSpLocks/>
        </xdr:cNvGrpSpPr>
      </xdr:nvGrpSpPr>
      <xdr:grpSpPr bwMode="auto">
        <a:xfrm>
          <a:off x="0" y="0"/>
          <a:ext cx="6324600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3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87693420170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10718" name="Image 2">
            <a:extLst>
              <a:ext uri="{FF2B5EF4-FFF2-40B4-BE49-F238E27FC236}">
                <a16:creationId xmlns:a16="http://schemas.microsoft.com/office/drawing/2014/main" id="{00000000-0008-0000-1300-00007EB0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0</xdr:colOff>
      <xdr:row>0</xdr:row>
      <xdr:rowOff>0</xdr:rowOff>
    </xdr:to>
    <xdr:grpSp>
      <xdr:nvGrpSpPr>
        <xdr:cNvPr id="113787" name="Group 17">
          <a:extLst>
            <a:ext uri="{FF2B5EF4-FFF2-40B4-BE49-F238E27FC236}">
              <a16:creationId xmlns:a16="http://schemas.microsoft.com/office/drawing/2014/main" id="{00000000-0008-0000-1400-00007BBC0100}"/>
            </a:ext>
          </a:extLst>
        </xdr:cNvPr>
        <xdr:cNvGrpSpPr>
          <a:grpSpLocks/>
        </xdr:cNvGrpSpPr>
      </xdr:nvGrpSpPr>
      <xdr:grpSpPr bwMode="auto">
        <a:xfrm>
          <a:off x="0" y="0"/>
          <a:ext cx="6237514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4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9981408245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13790" name="Image 2">
            <a:extLst>
              <a:ext uri="{FF2B5EF4-FFF2-40B4-BE49-F238E27FC236}">
                <a16:creationId xmlns:a16="http://schemas.microsoft.com/office/drawing/2014/main" id="{00000000-0008-0000-1400-00007EBC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0</xdr:colOff>
      <xdr:row>0</xdr:row>
      <xdr:rowOff>0</xdr:rowOff>
    </xdr:to>
    <xdr:grpSp>
      <xdr:nvGrpSpPr>
        <xdr:cNvPr id="116878" name="Group 17">
          <a:extLst>
            <a:ext uri="{FF2B5EF4-FFF2-40B4-BE49-F238E27FC236}">
              <a16:creationId xmlns:a16="http://schemas.microsoft.com/office/drawing/2014/main" id="{00000000-0008-0000-1500-00008EC80100}"/>
            </a:ext>
          </a:extLst>
        </xdr:cNvPr>
        <xdr:cNvGrpSpPr>
          <a:grpSpLocks/>
        </xdr:cNvGrpSpPr>
      </xdr:nvGrpSpPr>
      <xdr:grpSpPr bwMode="auto">
        <a:xfrm>
          <a:off x="0" y="0"/>
          <a:ext cx="7091082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5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37645944333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16883" name="Image 2">
            <a:extLst>
              <a:ext uri="{FF2B5EF4-FFF2-40B4-BE49-F238E27FC236}">
                <a16:creationId xmlns:a16="http://schemas.microsoft.com/office/drawing/2014/main" id="{00000000-0008-0000-1500-000093C8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38100</xdr:colOff>
      <xdr:row>0</xdr:row>
      <xdr:rowOff>0</xdr:rowOff>
    </xdr:to>
    <xdr:grpSp>
      <xdr:nvGrpSpPr>
        <xdr:cNvPr id="120955" name="Group 17">
          <a:extLst>
            <a:ext uri="{FF2B5EF4-FFF2-40B4-BE49-F238E27FC236}">
              <a16:creationId xmlns:a16="http://schemas.microsoft.com/office/drawing/2014/main" id="{00000000-0008-0000-1600-00007BD80100}"/>
            </a:ext>
          </a:extLst>
        </xdr:cNvPr>
        <xdr:cNvGrpSpPr>
          <a:grpSpLocks/>
        </xdr:cNvGrpSpPr>
      </xdr:nvGrpSpPr>
      <xdr:grpSpPr bwMode="auto">
        <a:xfrm>
          <a:off x="0" y="0"/>
          <a:ext cx="5611586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6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92496264870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20958" name="Image 2">
            <a:extLst>
              <a:ext uri="{FF2B5EF4-FFF2-40B4-BE49-F238E27FC236}">
                <a16:creationId xmlns:a16="http://schemas.microsoft.com/office/drawing/2014/main" id="{00000000-0008-0000-1600-00007ED8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38100</xdr:colOff>
      <xdr:row>0</xdr:row>
      <xdr:rowOff>0</xdr:rowOff>
    </xdr:to>
    <xdr:grpSp>
      <xdr:nvGrpSpPr>
        <xdr:cNvPr id="77965" name="Group 17">
          <a:extLst>
            <a:ext uri="{FF2B5EF4-FFF2-40B4-BE49-F238E27FC236}">
              <a16:creationId xmlns:a16="http://schemas.microsoft.com/office/drawing/2014/main" id="{00000000-0008-0000-1700-00008D300100}"/>
            </a:ext>
          </a:extLst>
        </xdr:cNvPr>
        <xdr:cNvGrpSpPr>
          <a:grpSpLocks/>
        </xdr:cNvGrpSpPr>
      </xdr:nvGrpSpPr>
      <xdr:grpSpPr bwMode="auto">
        <a:xfrm>
          <a:off x="0" y="0"/>
          <a:ext cx="5999629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7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465079813980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77971" name="Image 2">
            <a:extLst>
              <a:ext uri="{FF2B5EF4-FFF2-40B4-BE49-F238E27FC236}">
                <a16:creationId xmlns:a16="http://schemas.microsoft.com/office/drawing/2014/main" id="{00000000-0008-0000-1700-00009330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0</xdr:colOff>
      <xdr:row>0</xdr:row>
      <xdr:rowOff>0</xdr:rowOff>
    </xdr:to>
    <xdr:grpSp>
      <xdr:nvGrpSpPr>
        <xdr:cNvPr id="127098" name="Group 17">
          <a:extLst>
            <a:ext uri="{FF2B5EF4-FFF2-40B4-BE49-F238E27FC236}">
              <a16:creationId xmlns:a16="http://schemas.microsoft.com/office/drawing/2014/main" id="{00000000-0008-0000-1800-00007AF00100}"/>
            </a:ext>
          </a:extLst>
        </xdr:cNvPr>
        <xdr:cNvGrpSpPr>
          <a:grpSpLocks/>
        </xdr:cNvGrpSpPr>
      </xdr:nvGrpSpPr>
      <xdr:grpSpPr bwMode="auto">
        <a:xfrm>
          <a:off x="0" y="0"/>
          <a:ext cx="7246620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8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364089887055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27102" name="Image 2">
            <a:extLst>
              <a:ext uri="{FF2B5EF4-FFF2-40B4-BE49-F238E27FC236}">
                <a16:creationId xmlns:a16="http://schemas.microsoft.com/office/drawing/2014/main" id="{00000000-0008-0000-1800-00007EF0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41</xdr:row>
      <xdr:rowOff>11905</xdr:rowOff>
    </xdr:from>
    <xdr:to>
      <xdr:col>5</xdr:col>
      <xdr:colOff>0</xdr:colOff>
      <xdr:row>53</xdr:row>
      <xdr:rowOff>35717</xdr:rowOff>
    </xdr:to>
    <xdr:graphicFrame macro="">
      <xdr:nvGraphicFramePr>
        <xdr:cNvPr id="82986" name="Chart 1">
          <a:extLst>
            <a:ext uri="{FF2B5EF4-FFF2-40B4-BE49-F238E27FC236}">
              <a16:creationId xmlns:a16="http://schemas.microsoft.com/office/drawing/2014/main" id="{00000000-0008-0000-0100-00002A44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11907</xdr:colOff>
      <xdr:row>28</xdr:row>
      <xdr:rowOff>152400</xdr:rowOff>
    </xdr:from>
    <xdr:to>
      <xdr:col>5</xdr:col>
      <xdr:colOff>0</xdr:colOff>
      <xdr:row>40</xdr:row>
      <xdr:rowOff>178593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285749</xdr:colOff>
      <xdr:row>53</xdr:row>
      <xdr:rowOff>95249</xdr:rowOff>
    </xdr:from>
    <xdr:to>
      <xdr:col>4</xdr:col>
      <xdr:colOff>1059655</xdr:colOff>
      <xdr:row>57</xdr:row>
      <xdr:rowOff>107155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285749" y="11037093"/>
          <a:ext cx="7679531" cy="773906"/>
        </a:xfrm>
        <a:prstGeom prst="rect">
          <a:avLst/>
        </a:prstGeom>
        <a:solidFill>
          <a:sysClr val="window" lastClr="FFFFFF"/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Le </a:t>
          </a:r>
          <a:r>
            <a:rPr lang="fr-FR" sz="1100" b="1">
              <a:effectLst/>
              <a:latin typeface="+mn-lt"/>
              <a:ea typeface="+mn-ea"/>
              <a:cs typeface="+mn-cs"/>
            </a:rPr>
            <a:t>solde d'opinion</a:t>
          </a:r>
          <a:r>
            <a:rPr lang="fr-FR" sz="1100">
              <a:effectLst/>
              <a:latin typeface="+mn-lt"/>
              <a:ea typeface="+mn-ea"/>
              <a:cs typeface="+mn-cs"/>
            </a:rPr>
            <a:t> est défini comme la différence entre la proportion de répondants ayant exprimé une opinion positive et la proportion de répondants ayant exprimé une opinion négative.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Ainsi, un signe négatif du solde d’opinion montre qu’il y a plus d’opinion négative  que de réponse positive et inversement. Plus le solde s’approche de zéro plus il a des répondants qui ont répondu pour la stabilité.</a:t>
          </a:r>
          <a:endParaRPr kumimoji="0" lang="fr-FR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</a:endParaRP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15</xdr:col>
      <xdr:colOff>0</xdr:colOff>
      <xdr:row>0</xdr:row>
      <xdr:rowOff>0</xdr:rowOff>
    </xdr:to>
    <xdr:grpSp>
      <xdr:nvGrpSpPr>
        <xdr:cNvPr id="145529" name="Group 17">
          <a:extLst>
            <a:ext uri="{FF2B5EF4-FFF2-40B4-BE49-F238E27FC236}">
              <a16:creationId xmlns:a16="http://schemas.microsoft.com/office/drawing/2014/main" id="{00000000-0008-0000-1C00-000079380200}"/>
            </a:ext>
          </a:extLst>
        </xdr:cNvPr>
        <xdr:cNvGrpSpPr>
          <a:grpSpLocks/>
        </xdr:cNvGrpSpPr>
      </xdr:nvGrpSpPr>
      <xdr:grpSpPr bwMode="auto">
        <a:xfrm>
          <a:off x="0" y="0"/>
          <a:ext cx="6267450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C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48720153883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45534" name="Image 2">
            <a:extLst>
              <a:ext uri="{FF2B5EF4-FFF2-40B4-BE49-F238E27FC236}">
                <a16:creationId xmlns:a16="http://schemas.microsoft.com/office/drawing/2014/main" id="{00000000-0008-0000-1C00-00007E3802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148601" name="Group 17">
          <a:extLst>
            <a:ext uri="{FF2B5EF4-FFF2-40B4-BE49-F238E27FC236}">
              <a16:creationId xmlns:a16="http://schemas.microsoft.com/office/drawing/2014/main" id="{00000000-0008-0000-1D00-000079440200}"/>
            </a:ext>
          </a:extLst>
        </xdr:cNvPr>
        <xdr:cNvGrpSpPr>
          <a:grpSpLocks/>
        </xdr:cNvGrpSpPr>
      </xdr:nvGrpSpPr>
      <xdr:grpSpPr bwMode="auto">
        <a:xfrm>
          <a:off x="0" y="0"/>
          <a:ext cx="5781675" cy="0"/>
          <a:chOff x="-32" y="-636"/>
          <a:chExt cx="20160" cy="268"/>
        </a:xfrm>
      </xdr:grpSpPr>
      <xdr:sp macro="" textlink="">
        <xdr:nvSpPr>
          <xdr:cNvPr id="3" name="Texte 1">
            <a:extLst>
              <a:ext uri="{FF2B5EF4-FFF2-40B4-BE49-F238E27FC236}">
                <a16:creationId xmlns:a16="http://schemas.microsoft.com/office/drawing/2014/main" id="{00000000-0008-0000-1D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460843708343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48606" name="Image 2">
            <a:extLst>
              <a:ext uri="{FF2B5EF4-FFF2-40B4-BE49-F238E27FC236}">
                <a16:creationId xmlns:a16="http://schemas.microsoft.com/office/drawing/2014/main" id="{00000000-0008-0000-1D00-00007E4402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0</xdr:colOff>
      <xdr:row>0</xdr:row>
      <xdr:rowOff>0</xdr:rowOff>
    </xdr:to>
    <xdr:grpSp>
      <xdr:nvGrpSpPr>
        <xdr:cNvPr id="142459" name="Group 17">
          <a:extLst>
            <a:ext uri="{FF2B5EF4-FFF2-40B4-BE49-F238E27FC236}">
              <a16:creationId xmlns:a16="http://schemas.microsoft.com/office/drawing/2014/main" id="{00000000-0008-0000-1E00-00007B2C0200}"/>
            </a:ext>
          </a:extLst>
        </xdr:cNvPr>
        <xdr:cNvGrpSpPr>
          <a:grpSpLocks/>
        </xdr:cNvGrpSpPr>
      </xdr:nvGrpSpPr>
      <xdr:grpSpPr bwMode="auto">
        <a:xfrm>
          <a:off x="0" y="0"/>
          <a:ext cx="6324600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E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058702282595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42462" name="Image 2">
            <a:extLst>
              <a:ext uri="{FF2B5EF4-FFF2-40B4-BE49-F238E27FC236}">
                <a16:creationId xmlns:a16="http://schemas.microsoft.com/office/drawing/2014/main" id="{00000000-0008-0000-1E00-00007E2C02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151674" name="Group 17">
          <a:extLst>
            <a:ext uri="{FF2B5EF4-FFF2-40B4-BE49-F238E27FC236}">
              <a16:creationId xmlns:a16="http://schemas.microsoft.com/office/drawing/2014/main" id="{00000000-0008-0000-1F00-00007A500200}"/>
            </a:ext>
          </a:extLst>
        </xdr:cNvPr>
        <xdr:cNvGrpSpPr>
          <a:grpSpLocks/>
        </xdr:cNvGrpSpPr>
      </xdr:nvGrpSpPr>
      <xdr:grpSpPr bwMode="auto">
        <a:xfrm>
          <a:off x="0" y="0"/>
          <a:ext cx="6743700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F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75641050270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51678" name="Image 2">
            <a:extLst>
              <a:ext uri="{FF2B5EF4-FFF2-40B4-BE49-F238E27FC236}">
                <a16:creationId xmlns:a16="http://schemas.microsoft.com/office/drawing/2014/main" id="{00000000-0008-0000-1F00-00007E5002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</xdr:colOff>
      <xdr:row>41</xdr:row>
      <xdr:rowOff>130969</xdr:rowOff>
    </xdr:from>
    <xdr:to>
      <xdr:col>5</xdr:col>
      <xdr:colOff>11906</xdr:colOff>
      <xdr:row>53</xdr:row>
      <xdr:rowOff>154781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11907</xdr:colOff>
      <xdr:row>28</xdr:row>
      <xdr:rowOff>188118</xdr:rowOff>
    </xdr:from>
    <xdr:to>
      <xdr:col>5</xdr:col>
      <xdr:colOff>0</xdr:colOff>
      <xdr:row>41</xdr:row>
      <xdr:rowOff>166687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321469</xdr:colOff>
      <xdr:row>53</xdr:row>
      <xdr:rowOff>107157</xdr:rowOff>
    </xdr:from>
    <xdr:to>
      <xdr:col>5</xdr:col>
      <xdr:colOff>11906</xdr:colOff>
      <xdr:row>57</xdr:row>
      <xdr:rowOff>154781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321469" y="11049001"/>
          <a:ext cx="7655718" cy="809624"/>
        </a:xfrm>
        <a:prstGeom prst="rect">
          <a:avLst/>
        </a:prstGeom>
        <a:solidFill>
          <a:sysClr val="window" lastClr="FFFFFF"/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Le </a:t>
          </a:r>
          <a:r>
            <a:rPr lang="fr-FR" sz="1100" b="1">
              <a:effectLst/>
              <a:latin typeface="+mn-lt"/>
              <a:ea typeface="+mn-ea"/>
              <a:cs typeface="+mn-cs"/>
            </a:rPr>
            <a:t>solde d'opinion</a:t>
          </a:r>
          <a:r>
            <a:rPr lang="fr-FR" sz="1100">
              <a:effectLst/>
              <a:latin typeface="+mn-lt"/>
              <a:ea typeface="+mn-ea"/>
              <a:cs typeface="+mn-cs"/>
            </a:rPr>
            <a:t> est défini comme la différence entre la proportion de répondants ayant exprimé une opinion positive et la proportion de répondants ayant exprimé une opinion négative.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Ainsi,</a:t>
          </a:r>
          <a:r>
            <a:rPr lang="fr-FR" sz="1100" baseline="0">
              <a:effectLst/>
              <a:latin typeface="+mn-lt"/>
              <a:ea typeface="+mn-ea"/>
              <a:cs typeface="+mn-cs"/>
            </a:rPr>
            <a:t> u</a:t>
          </a:r>
          <a:r>
            <a:rPr lang="fr-FR" sz="1100">
              <a:effectLst/>
              <a:latin typeface="+mn-lt"/>
              <a:ea typeface="+mn-ea"/>
              <a:cs typeface="+mn-cs"/>
            </a:rPr>
            <a:t>n signe négatif du solde d’opinion montre qu’il y a plus d’opinion négative  que de réponse positive et inversement. Plus le solde s’approche de zéro plus il a des répondants qui ont répondu pour la stabilité.</a:t>
          </a:r>
          <a:endParaRPr kumimoji="0" lang="fr-FR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41</xdr:row>
      <xdr:rowOff>23812</xdr:rowOff>
    </xdr:from>
    <xdr:to>
      <xdr:col>5</xdr:col>
      <xdr:colOff>0</xdr:colOff>
      <xdr:row>54</xdr:row>
      <xdr:rowOff>59531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11907</xdr:colOff>
      <xdr:row>28</xdr:row>
      <xdr:rowOff>188118</xdr:rowOff>
    </xdr:from>
    <xdr:to>
      <xdr:col>5</xdr:col>
      <xdr:colOff>0</xdr:colOff>
      <xdr:row>40</xdr:row>
      <xdr:rowOff>130968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261938</xdr:colOff>
      <xdr:row>55</xdr:row>
      <xdr:rowOff>35719</xdr:rowOff>
    </xdr:from>
    <xdr:to>
      <xdr:col>4</xdr:col>
      <xdr:colOff>916781</xdr:colOff>
      <xdr:row>59</xdr:row>
      <xdr:rowOff>59531</xdr:rowOff>
    </xdr:to>
    <xdr:sp macro="" textlink="">
      <xdr:nvSpPr>
        <xdr:cNvPr id="6" name="ZoneTexte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/>
      </xdr:nvSpPr>
      <xdr:spPr>
        <a:xfrm>
          <a:off x="261938" y="11358563"/>
          <a:ext cx="7453312" cy="785812"/>
        </a:xfrm>
        <a:prstGeom prst="rect">
          <a:avLst/>
        </a:prstGeom>
        <a:solidFill>
          <a:sysClr val="window" lastClr="FFFFFF"/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Le </a:t>
          </a:r>
          <a:r>
            <a:rPr lang="fr-FR" sz="1100" b="1">
              <a:effectLst/>
              <a:latin typeface="+mn-lt"/>
              <a:ea typeface="+mn-ea"/>
              <a:cs typeface="+mn-cs"/>
            </a:rPr>
            <a:t>solde d'opinion</a:t>
          </a:r>
          <a:r>
            <a:rPr lang="fr-FR" sz="1100">
              <a:effectLst/>
              <a:latin typeface="+mn-lt"/>
              <a:ea typeface="+mn-ea"/>
              <a:cs typeface="+mn-cs"/>
            </a:rPr>
            <a:t> est défini comme la différence entre la proportion de répondants ayant exprimé une opinion positive et la proportion de répondants ayant exprimé une opinion négative.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Ainsi, un signe négatif du solde d’opinion montre qu’il y a plus d’opinion négative  que de réponse positive et inversement. Plus le solde s’approche de zéro plus il a des répondants qui ont répondu pour la stabilité.</a:t>
          </a:r>
          <a:endParaRPr kumimoji="0" lang="fr-FR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38</xdr:row>
      <xdr:rowOff>119063</xdr:rowOff>
    </xdr:from>
    <xdr:to>
      <xdr:col>5</xdr:col>
      <xdr:colOff>0</xdr:colOff>
      <xdr:row>56</xdr:row>
      <xdr:rowOff>142877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250031</xdr:colOff>
      <xdr:row>24</xdr:row>
      <xdr:rowOff>23813</xdr:rowOff>
    </xdr:from>
    <xdr:to>
      <xdr:col>1</xdr:col>
      <xdr:colOff>250031</xdr:colOff>
      <xdr:row>39</xdr:row>
      <xdr:rowOff>11906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238125</xdr:colOff>
      <xdr:row>24</xdr:row>
      <xdr:rowOff>0</xdr:rowOff>
    </xdr:from>
    <xdr:to>
      <xdr:col>5</xdr:col>
      <xdr:colOff>1</xdr:colOff>
      <xdr:row>38</xdr:row>
      <xdr:rowOff>178593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119063</xdr:colOff>
      <xdr:row>56</xdr:row>
      <xdr:rowOff>166687</xdr:rowOff>
    </xdr:from>
    <xdr:to>
      <xdr:col>4</xdr:col>
      <xdr:colOff>940594</xdr:colOff>
      <xdr:row>61</xdr:row>
      <xdr:rowOff>0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/>
      </xdr:nvSpPr>
      <xdr:spPr>
        <a:xfrm>
          <a:off x="119063" y="11346656"/>
          <a:ext cx="7417594" cy="785813"/>
        </a:xfrm>
        <a:prstGeom prst="rect">
          <a:avLst/>
        </a:prstGeom>
        <a:solidFill>
          <a:sysClr val="window" lastClr="FFFFFF"/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Le </a:t>
          </a:r>
          <a:r>
            <a:rPr lang="fr-FR" sz="1100" b="1">
              <a:effectLst/>
              <a:latin typeface="+mn-lt"/>
              <a:ea typeface="+mn-ea"/>
              <a:cs typeface="+mn-cs"/>
            </a:rPr>
            <a:t>solde d'opinion</a:t>
          </a:r>
          <a:r>
            <a:rPr lang="fr-FR" sz="1100">
              <a:effectLst/>
              <a:latin typeface="+mn-lt"/>
              <a:ea typeface="+mn-ea"/>
              <a:cs typeface="+mn-cs"/>
            </a:rPr>
            <a:t> est défini comme la différence entre la proportion de répondants ayant exprimé une opinion positive et la proportion de répondants ayant exprimé une opinion négative.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Ainsi, un signe négatif du solde d’opinion montre qu’il y a plus d’opinion négative  que de réponse positive et inversement. Plus le solde s’approche de zéro plus il a des répondants qui ont répondu pour la stabilité.</a:t>
          </a:r>
          <a:endParaRPr kumimoji="0" lang="fr-FR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78441</xdr:colOff>
      <xdr:row>35</xdr:row>
      <xdr:rowOff>67235</xdr:rowOff>
    </xdr:from>
    <xdr:to>
      <xdr:col>17</xdr:col>
      <xdr:colOff>62565</xdr:colOff>
      <xdr:row>49</xdr:row>
      <xdr:rowOff>44314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67236</xdr:colOff>
      <xdr:row>86</xdr:row>
      <xdr:rowOff>11206</xdr:rowOff>
    </xdr:from>
    <xdr:to>
      <xdr:col>18</xdr:col>
      <xdr:colOff>580924</xdr:colOff>
      <xdr:row>103</xdr:row>
      <xdr:rowOff>149752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1007270</xdr:colOff>
      <xdr:row>123</xdr:row>
      <xdr:rowOff>211933</xdr:rowOff>
    </xdr:from>
    <xdr:to>
      <xdr:col>17</xdr:col>
      <xdr:colOff>135732</xdr:colOff>
      <xdr:row>126</xdr:row>
      <xdr:rowOff>99220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ZoneTexte 1">
              <a:extLst>
                <a:ext uri="{FF2B5EF4-FFF2-40B4-BE49-F238E27FC236}">
                  <a16:creationId xmlns:a16="http://schemas.microsoft.com/office/drawing/2014/main" id="{00000000-0008-0000-0700-000002000000}"/>
                </a:ext>
              </a:extLst>
            </xdr:cNvPr>
            <xdr:cNvSpPr txBox="1"/>
          </xdr:nvSpPr>
          <xdr:spPr>
            <a:xfrm>
              <a:off x="1816895" y="27501058"/>
              <a:ext cx="13111162" cy="515937"/>
            </a:xfrm>
            <a:prstGeom prst="rect">
              <a:avLst/>
            </a:prstGeom>
            <a:ln w="19050"/>
          </xdr:spPr>
          <xdr:style>
            <a:lnRef idx="2">
              <a:schemeClr val="accent2"/>
            </a:lnRef>
            <a:fillRef idx="1">
              <a:schemeClr val="lt1"/>
            </a:fillRef>
            <a:effectRef idx="0">
              <a:schemeClr val="accent2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fr-FR" sz="1100" b="0" i="0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Pond</m:t>
                        </m:r>
                        <m:r>
                          <a:rPr lang="fr-FR" sz="1100" b="0" i="0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m:rPr>
                            <m:sty m:val="p"/>
                          </m:rPr>
                          <a:rPr lang="fr-FR" sz="1100" b="0" i="0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ration</m:t>
                        </m:r>
                      </m:e>
                      <m:sub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𝑖𝑡</m:t>
                        </m:r>
                      </m:sub>
                    </m:sSub>
                    <m:r>
                      <a:rPr lang="fr-FR" sz="1100" b="0" i="0" baseline="0">
                        <a:solidFill>
                          <a:schemeClr val="tx1"/>
                        </a:solidFill>
                        <a:latin typeface="Cambria Math" panose="02040503050406030204" pitchFamily="18" charset="0"/>
                        <a:ea typeface="+mn-ea"/>
                        <a:cs typeface="+mn-cs"/>
                      </a:rPr>
                      <m:t>= </m:t>
                    </m:r>
                    <m:f>
                      <m:fPr>
                        <m:ctrlP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𝐴𝑗𝑜𝑢𝑡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𝐵𝑟𝑢𝑡𝑒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𝑎𝑢𝑥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𝑝𝑟𝑖𝑥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𝑐𝑜𝑛𝑠𝑡𝑎𝑛𝑡𝑠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𝑙𝑎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𝑏𝑟𝑎𝑛𝑐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h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′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𝑎𝑐𝑡𝑖𝑣𝑖𝑡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𝑝𝑜𝑢𝑟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 </m:t>
                        </m:r>
                      </m:num>
                      <m:den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𝑎𝑗𝑜𝑢𝑡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𝑡𝑜𝑡𝑎𝑙𝑒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den>
                    </m:f>
                  </m:oMath>
                </m:oMathPara>
              </a14:m>
              <a:endParaRPr lang="fr-FR" sz="1100">
                <a:solidFill>
                  <a:schemeClr val="tx1"/>
                </a:solidFill>
                <a:latin typeface="+mn-lt"/>
                <a:ea typeface="+mn-ea"/>
                <a:cs typeface="+mn-cs"/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>
                <a:solidFill>
                  <a:schemeClr val="tx1"/>
                </a:solidFill>
              </a:endParaRPr>
            </a:p>
          </xdr:txBody>
        </xdr:sp>
      </mc:Choice>
      <mc:Fallback xmlns="">
        <xdr:sp macro="" textlink="">
          <xdr:nvSpPr>
            <xdr:cNvPr id="2" name="ZoneTexte 1">
              <a:extLst>
                <a:ext uri="{FF2B5EF4-FFF2-40B4-BE49-F238E27FC236}">
                  <a16:creationId xmlns="" xmlns:a16="http://schemas.microsoft.com/office/drawing/2014/main" xmlns:a14="http://schemas.microsoft.com/office/drawing/2010/main" id="{00000000-0008-0000-0D00-000006000000}"/>
                </a:ext>
              </a:extLst>
            </xdr:cNvPr>
            <xdr:cNvSpPr txBox="1"/>
          </xdr:nvSpPr>
          <xdr:spPr>
            <a:xfrm>
              <a:off x="1816895" y="27501058"/>
              <a:ext cx="13111162" cy="515937"/>
            </a:xfrm>
            <a:prstGeom prst="rect">
              <a:avLst/>
            </a:prstGeom>
            <a:ln w="19050"/>
          </xdr:spPr>
          <xdr:style>
            <a:lnRef idx="2">
              <a:schemeClr val="accent2"/>
            </a:lnRef>
            <a:fillRef idx="1">
              <a:schemeClr val="lt1"/>
            </a:fillRef>
            <a:effectRef idx="0">
              <a:schemeClr val="accent2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〖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Pondération</a:t>
              </a:r>
              <a:r>
                <a:rPr lang="fr-FR" sz="1100" b="0" i="0" baseline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〗_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𝑖𝑡= 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 (𝑉𝑎𝑙𝑒𝑢𝑟 𝐴𝑗𝑜𝑢𝑡é𝑒 𝐵𝑟𝑢𝑡𝑒 </a:t>
              </a:r>
              <a:r>
                <a:rPr lang="fr-FR" sz="110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𝑎𝑢𝑥 𝑝𝑟𝑖𝑥 𝑐𝑜𝑛𝑠𝑡𝑎𝑛𝑡𝑠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𝑑𝑒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𝑙𝑎 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𝑏𝑟𝑎𝑛𝑐ℎ𝑒 𝑑′𝑎𝑐𝑡𝑖𝑣𝑖𝑡é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𝑖 𝑝𝑜𝑢𝑟 𝑙^′ 𝑎𝑛𝑛é𝑒 (𝑡) )/(𝑉𝑎𝑙𝑒𝑢𝑟 𝑎𝑗𝑜𝑢𝑡é𝑒 𝑡𝑜𝑡𝑎𝑙𝑒 𝑑𝑒 𝑙^′ 𝑎𝑛𝑛é𝑒 (𝑡))</a:t>
              </a:r>
              <a:endParaRPr lang="fr-FR" sz="1100">
                <a:solidFill>
                  <a:schemeClr val="tx1"/>
                </a:solidFill>
                <a:latin typeface="+mn-lt"/>
                <a:ea typeface="+mn-ea"/>
                <a:cs typeface="+mn-cs"/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</xdr:col>
      <xdr:colOff>442912</xdr:colOff>
      <xdr:row>160</xdr:row>
      <xdr:rowOff>122278</xdr:rowOff>
    </xdr:from>
    <xdr:to>
      <xdr:col>17</xdr:col>
      <xdr:colOff>450394</xdr:colOff>
      <xdr:row>162</xdr:row>
      <xdr:rowOff>145259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ZoneTexte 2">
              <a:extLst>
                <a:ext uri="{FF2B5EF4-FFF2-40B4-BE49-F238E27FC236}">
                  <a16:creationId xmlns:a16="http://schemas.microsoft.com/office/drawing/2014/main" id="{00000000-0008-0000-0700-000003000000}"/>
                </a:ext>
              </a:extLst>
            </xdr:cNvPr>
            <xdr:cNvSpPr txBox="1"/>
          </xdr:nvSpPr>
          <xdr:spPr>
            <a:xfrm>
              <a:off x="1252537" y="35069503"/>
              <a:ext cx="13990182" cy="442081"/>
            </a:xfrm>
            <a:prstGeom prst="rect">
              <a:avLst/>
            </a:prstGeom>
            <a:ln w="19050"/>
          </xdr:spPr>
          <xdr:style>
            <a:lnRef idx="2">
              <a:schemeClr val="accent2"/>
            </a:lnRef>
            <a:fillRef idx="1">
              <a:schemeClr val="lt1"/>
            </a:fillRef>
            <a:effectRef idx="0">
              <a:schemeClr val="accent2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fr-FR" sz="1100" b="0" i="0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Contribution</m:t>
                        </m:r>
                      </m:e>
                      <m:sub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𝑖𝑡</m:t>
                        </m:r>
                      </m:sub>
                    </m:sSub>
                    <m:r>
                      <a:rPr lang="fr-FR" sz="1100" b="0" i="0" baseline="0">
                        <a:solidFill>
                          <a:schemeClr val="tx1"/>
                        </a:solidFill>
                        <a:latin typeface="Cambria Math" panose="02040503050406030204" pitchFamily="18" charset="0"/>
                        <a:ea typeface="+mn-ea"/>
                        <a:cs typeface="+mn-cs"/>
                      </a:rPr>
                      <m:t>= </m:t>
                    </m:r>
                    <m:f>
                      <m:fPr>
                        <m:ctrlP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𝐴𝑗𝑜𝑢𝑡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𝐵𝑟𝑢𝑡𝑒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𝑎𝑢𝑥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𝑝𝑟𝑖𝑥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𝑐𝑜𝑛𝑠𝑡𝑎𝑛𝑡𝑠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𝑙𝑎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𝑏𝑟𝑎𝑛𝑐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h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′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𝑎𝑐𝑡𝑖𝑣𝑖𝑡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𝑝𝑜𝑢𝑟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 −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𝐴𝑗𝑜𝑢𝑡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𝐵𝑟𝑢𝑡𝑒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𝑎𝑢𝑥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𝑝𝑟𝑖𝑥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𝑐𝑜𝑛𝑠𝑡𝑎𝑛𝑡𝑠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𝑙𝑎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𝑏𝑟𝑎𝑛𝑐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h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𝑑</m:t>
                            </m:r>
                          </m:e>
                          <m:sup>
                            <m:r>
                              <a:rPr lang="fr-FR" sz="110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𝑎𝑐𝑡𝑖𝑣𝑖𝑡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𝑝𝑜𝑢𝑟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num>
                      <m:den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𝑎𝑗𝑜𝑢𝑡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𝑡𝑜𝑡𝑎𝑙𝑒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)−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𝑎𝑗𝑜𝑢𝑡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𝑡𝑜𝑡𝑎𝑙𝑒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den>
                    </m:f>
                  </m:oMath>
                </m:oMathPara>
              </a14:m>
              <a:endParaRPr lang="fr-FR" sz="1100">
                <a:solidFill>
                  <a:schemeClr val="tx1"/>
                </a:solidFill>
                <a:latin typeface="+mn-lt"/>
                <a:ea typeface="+mn-ea"/>
                <a:cs typeface="+mn-cs"/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>
                <a:solidFill>
                  <a:schemeClr val="tx1"/>
                </a:solidFill>
              </a:endParaRPr>
            </a:p>
          </xdr:txBody>
        </xdr:sp>
      </mc:Choice>
      <mc:Fallback xmlns="">
        <xdr:sp macro="" textlink="">
          <xdr:nvSpPr>
            <xdr:cNvPr id="3" name="ZoneTexte 2">
              <a:extLst>
                <a:ext uri="{FF2B5EF4-FFF2-40B4-BE49-F238E27FC236}">
                  <a16:creationId xmlns="" xmlns:a16="http://schemas.microsoft.com/office/drawing/2014/main" xmlns:a14="http://schemas.microsoft.com/office/drawing/2010/main" id="{00000000-0008-0000-0D00-000007000000}"/>
                </a:ext>
              </a:extLst>
            </xdr:cNvPr>
            <xdr:cNvSpPr txBox="1"/>
          </xdr:nvSpPr>
          <xdr:spPr>
            <a:xfrm>
              <a:off x="1252537" y="35069503"/>
              <a:ext cx="13990182" cy="442081"/>
            </a:xfrm>
            <a:prstGeom prst="rect">
              <a:avLst/>
            </a:prstGeom>
            <a:ln w="19050"/>
          </xdr:spPr>
          <xdr:style>
            <a:lnRef idx="2">
              <a:schemeClr val="accent2"/>
            </a:lnRef>
            <a:fillRef idx="1">
              <a:schemeClr val="lt1"/>
            </a:fillRef>
            <a:effectRef idx="0">
              <a:schemeClr val="accent2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Contribution</a:t>
              </a:r>
              <a:r>
                <a:rPr lang="fr-FR" sz="1100" b="0" i="0" baseline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𝑖𝑡= 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 (𝑉𝑎𝑙𝑒𝑢𝑟 𝐴𝑗𝑜𝑢𝑡é𝑒 𝐵𝑟𝑢𝑡𝑒 </a:t>
              </a:r>
              <a:r>
                <a:rPr lang="fr-FR" sz="110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𝑎𝑢𝑥 𝑝𝑟𝑖𝑥 𝑐𝑜𝑛𝑠𝑡𝑎𝑛𝑡𝑠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𝑑𝑒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𝑙𝑎 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𝑏𝑟𝑎𝑛𝑐ℎ𝑒 𝑑′𝑎𝑐𝑡𝑖𝑣𝑖𝑡é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𝑖 𝑝𝑜𝑢𝑟 𝑙^′ 𝑎𝑛𝑛é𝑒 (𝑡) − </a:t>
              </a:r>
              <a:r>
                <a:rPr lang="fr-FR" sz="110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𝑉𝑎𝑙𝑒𝑢𝑟 𝐴𝑗𝑜𝑢𝑡é𝑒 𝐵𝑟𝑢𝑡𝑒 𝑎𝑢𝑥 𝑝𝑟𝑖𝑥 𝑐𝑜𝑛𝑠𝑡𝑎𝑛𝑡𝑠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𝑑𝑒 𝑙𝑎</a:t>
              </a:r>
              <a:r>
                <a:rPr lang="fr-FR" sz="110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𝑏𝑟𝑎𝑛𝑐ℎ𝑒 𝑑^′ 𝑎𝑐𝑡𝑖𝑣𝑖𝑡é 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𝑖 𝑝𝑜𝑢𝑟 𝑙^′ 𝑎𝑛𝑛é𝑒 (𝑡−1)</a:t>
              </a:r>
              <a:r>
                <a:rPr lang="fr-FR" sz="1100" b="0" i="0" baseline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𝑉𝑎𝑙𝑒𝑢𝑟 𝑎𝑗𝑜𝑢𝑡é𝑒 𝑡𝑜𝑡𝑎𝑙𝑒 𝑑𝑒 𝑙^′ 𝑎𝑛𝑛é𝑒 (𝑡)− 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𝑉𝑎𝑙𝑒𝑢𝑟 𝑎𝑗𝑜𝑢𝑡é𝑒 𝑡𝑜𝑡𝑎𝑙𝑒 𝑑𝑒 𝑙^′ 𝑎𝑛𝑛é𝑒 (𝑡−1)</a:t>
              </a:r>
              <a:r>
                <a:rPr lang="fr-FR" sz="1100" b="0" i="0" baseline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endParaRPr lang="fr-FR" sz="1100">
                <a:solidFill>
                  <a:schemeClr val="tx1"/>
                </a:solidFill>
                <a:latin typeface="+mn-lt"/>
                <a:ea typeface="+mn-ea"/>
                <a:cs typeface="+mn-cs"/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</xdr:col>
      <xdr:colOff>1007270</xdr:colOff>
      <xdr:row>123</xdr:row>
      <xdr:rowOff>211933</xdr:rowOff>
    </xdr:from>
    <xdr:to>
      <xdr:col>17</xdr:col>
      <xdr:colOff>135732</xdr:colOff>
      <xdr:row>126</xdr:row>
      <xdr:rowOff>99220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ZoneTexte 3">
              <a:extLst>
                <a:ext uri="{FF2B5EF4-FFF2-40B4-BE49-F238E27FC236}">
                  <a16:creationId xmlns:a16="http://schemas.microsoft.com/office/drawing/2014/main" id="{00000000-0008-0000-0700-000004000000}"/>
                </a:ext>
              </a:extLst>
            </xdr:cNvPr>
            <xdr:cNvSpPr txBox="1"/>
          </xdr:nvSpPr>
          <xdr:spPr>
            <a:xfrm>
              <a:off x="1816895" y="27501058"/>
              <a:ext cx="13111162" cy="515937"/>
            </a:xfrm>
            <a:prstGeom prst="rect">
              <a:avLst/>
            </a:prstGeom>
            <a:ln w="19050"/>
          </xdr:spPr>
          <xdr:style>
            <a:lnRef idx="2">
              <a:schemeClr val="accent2"/>
            </a:lnRef>
            <a:fillRef idx="1">
              <a:schemeClr val="lt1"/>
            </a:fillRef>
            <a:effectRef idx="0">
              <a:schemeClr val="accent2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fr-FR" sz="1100" b="0" i="0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Pond</m:t>
                        </m:r>
                        <m:r>
                          <a:rPr lang="fr-FR" sz="1100" b="0" i="0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m:rPr>
                            <m:sty m:val="p"/>
                          </m:rPr>
                          <a:rPr lang="fr-FR" sz="1100" b="0" i="0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ration</m:t>
                        </m:r>
                      </m:e>
                      <m:sub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𝑖𝑡</m:t>
                        </m:r>
                      </m:sub>
                    </m:sSub>
                    <m:r>
                      <a:rPr lang="fr-FR" sz="1100" b="0" i="0" baseline="0">
                        <a:solidFill>
                          <a:schemeClr val="tx1"/>
                        </a:solidFill>
                        <a:latin typeface="Cambria Math" panose="02040503050406030204" pitchFamily="18" charset="0"/>
                        <a:ea typeface="+mn-ea"/>
                        <a:cs typeface="+mn-cs"/>
                      </a:rPr>
                      <m:t>= </m:t>
                    </m:r>
                    <m:f>
                      <m:fPr>
                        <m:ctrlP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𝐴𝑗𝑜𝑢𝑡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𝐵𝑟𝑢𝑡𝑒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𝑎𝑢𝑥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𝑝𝑟𝑖𝑥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𝑐𝑜𝑛𝑠𝑡𝑎𝑛𝑡𝑠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𝑙𝑎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𝑏𝑟𝑎𝑛𝑐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h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′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𝑎𝑐𝑡𝑖𝑣𝑖𝑡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𝑝𝑜𝑢𝑟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 </m:t>
                        </m:r>
                      </m:num>
                      <m:den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𝑎𝑗𝑜𝑢𝑡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𝑡𝑜𝑡𝑎𝑙𝑒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den>
                    </m:f>
                  </m:oMath>
                </m:oMathPara>
              </a14:m>
              <a:endParaRPr lang="fr-FR" sz="1100">
                <a:solidFill>
                  <a:schemeClr val="tx1"/>
                </a:solidFill>
                <a:latin typeface="+mn-lt"/>
                <a:ea typeface="+mn-ea"/>
                <a:cs typeface="+mn-cs"/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>
                <a:solidFill>
                  <a:schemeClr val="tx1"/>
                </a:solidFill>
              </a:endParaRPr>
            </a:p>
          </xdr:txBody>
        </xdr:sp>
      </mc:Choice>
      <mc:Fallback xmlns="">
        <xdr:sp macro="" textlink="">
          <xdr:nvSpPr>
            <xdr:cNvPr id="4" name="ZoneTexte 3">
              <a:extLst>
                <a:ext uri="{FF2B5EF4-FFF2-40B4-BE49-F238E27FC236}">
                  <a16:creationId xmlns:a16="http://schemas.microsoft.com/office/drawing/2014/main" id="{154388F4-9DC8-403C-A5ED-6E23D113ECFD}"/>
                </a:ext>
              </a:extLst>
            </xdr:cNvPr>
            <xdr:cNvSpPr txBox="1"/>
          </xdr:nvSpPr>
          <xdr:spPr>
            <a:xfrm>
              <a:off x="1816895" y="27501058"/>
              <a:ext cx="13111162" cy="515937"/>
            </a:xfrm>
            <a:prstGeom prst="rect">
              <a:avLst/>
            </a:prstGeom>
            <a:ln w="19050"/>
          </xdr:spPr>
          <xdr:style>
            <a:lnRef idx="2">
              <a:schemeClr val="accent2"/>
            </a:lnRef>
            <a:fillRef idx="1">
              <a:schemeClr val="lt1"/>
            </a:fillRef>
            <a:effectRef idx="0">
              <a:schemeClr val="accent2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〖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Pondération</a:t>
              </a:r>
              <a:r>
                <a:rPr lang="fr-FR" sz="1100" b="0" i="0" baseline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〗_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𝑖𝑡= 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 (𝑉𝑎𝑙𝑒𝑢𝑟 𝐴𝑗𝑜𝑢𝑡é𝑒 𝐵𝑟𝑢𝑡𝑒 </a:t>
              </a:r>
              <a:r>
                <a:rPr lang="fr-FR" sz="110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𝑎𝑢𝑥 𝑝𝑟𝑖𝑥 𝑐𝑜𝑛𝑠𝑡𝑎𝑛𝑡𝑠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𝑑𝑒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𝑙𝑎 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𝑏𝑟𝑎𝑛𝑐ℎ𝑒 𝑑′𝑎𝑐𝑡𝑖𝑣𝑖𝑡é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𝑖 𝑝𝑜𝑢𝑟 𝑙^′ 𝑎𝑛𝑛é𝑒 (𝑡) )/(𝑉𝑎𝑙𝑒𝑢𝑟 𝑎𝑗𝑜𝑢𝑡é𝑒 𝑡𝑜𝑡𝑎𝑙𝑒 𝑑𝑒 𝑙^′ 𝑎𝑛𝑛é𝑒 (𝑡))</a:t>
              </a:r>
              <a:endParaRPr lang="fr-FR" sz="1100">
                <a:solidFill>
                  <a:schemeClr val="tx1"/>
                </a:solidFill>
                <a:latin typeface="+mn-lt"/>
                <a:ea typeface="+mn-ea"/>
                <a:cs typeface="+mn-cs"/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</xdr:col>
      <xdr:colOff>442912</xdr:colOff>
      <xdr:row>160</xdr:row>
      <xdr:rowOff>122278</xdr:rowOff>
    </xdr:from>
    <xdr:to>
      <xdr:col>17</xdr:col>
      <xdr:colOff>450394</xdr:colOff>
      <xdr:row>162</xdr:row>
      <xdr:rowOff>145259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ZoneTexte 4">
              <a:extLst>
                <a:ext uri="{FF2B5EF4-FFF2-40B4-BE49-F238E27FC236}">
                  <a16:creationId xmlns:a16="http://schemas.microsoft.com/office/drawing/2014/main" id="{00000000-0008-0000-0700-000005000000}"/>
                </a:ext>
              </a:extLst>
            </xdr:cNvPr>
            <xdr:cNvSpPr txBox="1"/>
          </xdr:nvSpPr>
          <xdr:spPr>
            <a:xfrm>
              <a:off x="1252537" y="35069503"/>
              <a:ext cx="13990182" cy="442081"/>
            </a:xfrm>
            <a:prstGeom prst="rect">
              <a:avLst/>
            </a:prstGeom>
            <a:ln w="19050"/>
          </xdr:spPr>
          <xdr:style>
            <a:lnRef idx="2">
              <a:schemeClr val="accent2"/>
            </a:lnRef>
            <a:fillRef idx="1">
              <a:schemeClr val="lt1"/>
            </a:fillRef>
            <a:effectRef idx="0">
              <a:schemeClr val="accent2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fr-FR" sz="1100" b="0" i="0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Contribution</m:t>
                        </m:r>
                      </m:e>
                      <m:sub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𝑖𝑡</m:t>
                        </m:r>
                      </m:sub>
                    </m:sSub>
                    <m:r>
                      <a:rPr lang="fr-FR" sz="1100" b="0" i="0" baseline="0">
                        <a:solidFill>
                          <a:schemeClr val="tx1"/>
                        </a:solidFill>
                        <a:latin typeface="Cambria Math" panose="02040503050406030204" pitchFamily="18" charset="0"/>
                        <a:ea typeface="+mn-ea"/>
                        <a:cs typeface="+mn-cs"/>
                      </a:rPr>
                      <m:t>= </m:t>
                    </m:r>
                    <m:f>
                      <m:fPr>
                        <m:ctrlP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𝐴𝑗𝑜𝑢𝑡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𝐵𝑟𝑢𝑡𝑒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𝑎𝑢𝑥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𝑝𝑟𝑖𝑥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𝑐𝑜𝑛𝑠𝑡𝑎𝑛𝑡𝑠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𝑙𝑎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𝑏𝑟𝑎𝑛𝑐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h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′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𝑎𝑐𝑡𝑖𝑣𝑖𝑡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𝑝𝑜𝑢𝑟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 −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𝐴𝑗𝑜𝑢𝑡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𝐵𝑟𝑢𝑡𝑒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𝑎𝑢𝑥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𝑝𝑟𝑖𝑥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𝑐𝑜𝑛𝑠𝑡𝑎𝑛𝑡𝑠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𝑙𝑎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𝑏𝑟𝑎𝑛𝑐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h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𝑑</m:t>
                            </m:r>
                          </m:e>
                          <m:sup>
                            <m:r>
                              <a:rPr lang="fr-FR" sz="110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𝑎𝑐𝑡𝑖𝑣𝑖𝑡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𝑝𝑜𝑢𝑟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num>
                      <m:den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𝑎𝑗𝑜𝑢𝑡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𝑡𝑜𝑡𝑎𝑙𝑒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)−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𝑎𝑗𝑜𝑢𝑡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𝑡𝑜𝑡𝑎𝑙𝑒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den>
                    </m:f>
                  </m:oMath>
                </m:oMathPara>
              </a14:m>
              <a:endParaRPr lang="fr-FR" sz="1100">
                <a:solidFill>
                  <a:schemeClr val="tx1"/>
                </a:solidFill>
                <a:latin typeface="+mn-lt"/>
                <a:ea typeface="+mn-ea"/>
                <a:cs typeface="+mn-cs"/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>
                <a:solidFill>
                  <a:schemeClr val="tx1"/>
                </a:solidFill>
              </a:endParaRPr>
            </a:p>
          </xdr:txBody>
        </xdr:sp>
      </mc:Choice>
      <mc:Fallback xmlns="">
        <xdr:sp macro="" textlink="">
          <xdr:nvSpPr>
            <xdr:cNvPr id="5" name="ZoneTexte 4">
              <a:extLst>
                <a:ext uri="{FF2B5EF4-FFF2-40B4-BE49-F238E27FC236}">
                  <a16:creationId xmlns:a16="http://schemas.microsoft.com/office/drawing/2014/main" id="{63059727-6231-46C4-BE4B-D778423CC182}"/>
                </a:ext>
              </a:extLst>
            </xdr:cNvPr>
            <xdr:cNvSpPr txBox="1"/>
          </xdr:nvSpPr>
          <xdr:spPr>
            <a:xfrm>
              <a:off x="1252537" y="35069503"/>
              <a:ext cx="13990182" cy="442081"/>
            </a:xfrm>
            <a:prstGeom prst="rect">
              <a:avLst/>
            </a:prstGeom>
            <a:ln w="19050"/>
          </xdr:spPr>
          <xdr:style>
            <a:lnRef idx="2">
              <a:schemeClr val="accent2"/>
            </a:lnRef>
            <a:fillRef idx="1">
              <a:schemeClr val="lt1"/>
            </a:fillRef>
            <a:effectRef idx="0">
              <a:schemeClr val="accent2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Contribution</a:t>
              </a:r>
              <a:r>
                <a:rPr lang="fr-FR" sz="1100" b="0" i="0" baseline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𝑖𝑡= 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 (𝑉𝑎𝑙𝑒𝑢𝑟 𝐴𝑗𝑜𝑢𝑡é𝑒 𝐵𝑟𝑢𝑡𝑒 </a:t>
              </a:r>
              <a:r>
                <a:rPr lang="fr-FR" sz="110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𝑎𝑢𝑥 𝑝𝑟𝑖𝑥 𝑐𝑜𝑛𝑠𝑡𝑎𝑛𝑡𝑠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𝑑𝑒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𝑙𝑎 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𝑏𝑟𝑎𝑛𝑐ℎ𝑒 𝑑′𝑎𝑐𝑡𝑖𝑣𝑖𝑡é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𝑖 𝑝𝑜𝑢𝑟 𝑙^′ 𝑎𝑛𝑛é𝑒 (𝑡) − </a:t>
              </a:r>
              <a:r>
                <a:rPr lang="fr-FR" sz="110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𝑉𝑎𝑙𝑒𝑢𝑟 𝐴𝑗𝑜𝑢𝑡é𝑒 𝐵𝑟𝑢𝑡𝑒 𝑎𝑢𝑥 𝑝𝑟𝑖𝑥 𝑐𝑜𝑛𝑠𝑡𝑎𝑛𝑡𝑠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𝑑𝑒 𝑙𝑎</a:t>
              </a:r>
              <a:r>
                <a:rPr lang="fr-FR" sz="110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𝑏𝑟𝑎𝑛𝑐ℎ𝑒 𝑑^′ 𝑎𝑐𝑡𝑖𝑣𝑖𝑡é 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𝑖 𝑝𝑜𝑢𝑟 𝑙^′ 𝑎𝑛𝑛é𝑒 (𝑡−1)</a:t>
              </a:r>
              <a:r>
                <a:rPr lang="fr-FR" sz="1100" b="0" i="0" baseline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𝑉𝑎𝑙𝑒𝑢𝑟 𝑎𝑗𝑜𝑢𝑡é𝑒 𝑡𝑜𝑡𝑎𝑙𝑒 𝑑𝑒 𝑙^′ 𝑎𝑛𝑛é𝑒 (𝑡)− 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𝑉𝑎𝑙𝑒𝑢𝑟 𝑎𝑗𝑜𝑢𝑡é𝑒 𝑡𝑜𝑡𝑎𝑙𝑒 𝑑𝑒 𝑙^′ 𝑎𝑛𝑛é𝑒 (𝑡−1)</a:t>
              </a:r>
              <a:r>
                <a:rPr lang="fr-FR" sz="1100" b="0" i="0" baseline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endParaRPr lang="fr-FR" sz="1100">
                <a:solidFill>
                  <a:schemeClr val="tx1"/>
                </a:solidFill>
                <a:latin typeface="+mn-lt"/>
                <a:ea typeface="+mn-ea"/>
                <a:cs typeface="+mn-cs"/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89210" name="Group 17">
          <a:extLst>
            <a:ext uri="{FF2B5EF4-FFF2-40B4-BE49-F238E27FC236}">
              <a16:creationId xmlns:a16="http://schemas.microsoft.com/office/drawing/2014/main" id="{00000000-0008-0000-0B00-00007A5C0100}"/>
            </a:ext>
          </a:extLst>
        </xdr:cNvPr>
        <xdr:cNvGrpSpPr>
          <a:grpSpLocks/>
        </xdr:cNvGrpSpPr>
      </xdr:nvGrpSpPr>
      <xdr:grpSpPr bwMode="auto">
        <a:xfrm>
          <a:off x="0" y="0"/>
          <a:ext cx="5214257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0B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93591749408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89214" name="Image 2">
            <a:extLst>
              <a:ext uri="{FF2B5EF4-FFF2-40B4-BE49-F238E27FC236}">
                <a16:creationId xmlns:a16="http://schemas.microsoft.com/office/drawing/2014/main" id="{00000000-0008-0000-0B00-00007E5C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81017" name="Group 17">
          <a:extLst>
            <a:ext uri="{FF2B5EF4-FFF2-40B4-BE49-F238E27FC236}">
              <a16:creationId xmlns:a16="http://schemas.microsoft.com/office/drawing/2014/main" id="{00000000-0008-0000-0C00-0000793C0100}"/>
            </a:ext>
          </a:extLst>
        </xdr:cNvPr>
        <xdr:cNvGrpSpPr>
          <a:grpSpLocks/>
        </xdr:cNvGrpSpPr>
      </xdr:nvGrpSpPr>
      <xdr:grpSpPr bwMode="auto">
        <a:xfrm>
          <a:off x="0" y="0"/>
          <a:ext cx="5105400" cy="0"/>
          <a:chOff x="-32" y="-636"/>
          <a:chExt cx="20160" cy="268"/>
        </a:xfrm>
      </xdr:grpSpPr>
      <xdr:sp macro="" textlink="">
        <xdr:nvSpPr>
          <xdr:cNvPr id="4" name="Texte 1">
            <a:extLst>
              <a:ext uri="{FF2B5EF4-FFF2-40B4-BE49-F238E27FC236}">
                <a16:creationId xmlns:a16="http://schemas.microsoft.com/office/drawing/2014/main" id="{00000000-0008-0000-0C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437959019543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81022" name="Image 2">
            <a:extLst>
              <a:ext uri="{FF2B5EF4-FFF2-40B4-BE49-F238E27FC236}">
                <a16:creationId xmlns:a16="http://schemas.microsoft.com/office/drawing/2014/main" id="{00000000-0008-0000-0C00-00007E3C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BE%20N&#176;57%20Q4%202024/Q4-2024_Octobre%202024/TBE%20N%2057%20-Finale/TBE%20Madagascar%20N&#176;5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OLDER%20LALU\2-SCTB\1-TBE\TBE%20N&#176;60%20Q3%202025\Q3-2025_Octobre%202025\TBE%20N%2060%20-Finale\TBE%20Madagascar%20N&#176;60_2110202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Nouveau%20LUCIANNA/2-SCTB/1-TBE/TBE%20N&#176;56%20Q3%202024/Q3-2024_Octobre%202024/TBE%20N%2056%20-Finale/TBE%20Madagascar%20N&#176;56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OLDER%20Lucianna\2-SCTB\1-TBE\TBE%20N&#176;58%20Q1%202025\19052025\Q1-2025_Janvier%202025%2019_05_2025\Q1-2025_Janvier%202025%2019_05_2025\Q1-2025_Janvier%202025\TBE%20N%2058%20-Finale\12052025_TBE%20Madagascar%20N&#176;5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uverture"/>
      <sheetName val="Note"/>
      <sheetName val="ABREV"/>
      <sheetName val="Liste"/>
      <sheetName val="Contact"/>
      <sheetName val="méta"/>
      <sheetName val="SortieMacro"/>
      <sheetName val="Sortie conj prod"/>
      <sheetName val="Sortie conj prix"/>
      <sheetName val="Sortie conj emploi"/>
      <sheetName val="Sortie conj clim"/>
      <sheetName val="Sortie_CN1"/>
      <sheetName val="Sortie_CN11"/>
      <sheetName val="Sortie_CN2"/>
      <sheetName val="Sortie_CNT3"/>
      <sheetName val="Sortietissuindustriel"/>
      <sheetName val="SortieIPI"/>
      <sheetName val="SortieIPI11102024"/>
      <sheetName val="SortieIPC"/>
      <sheetName val="SortieIPCgliss"/>
      <sheetName val="SortieEtab"/>
      <sheetName val="SortieEtab secteur"/>
      <sheetName val="SortieCarb"/>
      <sheetName val="SortiePrixCarb"/>
      <sheetName val="SortieElec"/>
      <sheetName val="SortieEau"/>
      <sheetName val="Sortieferr"/>
      <sheetName val="Sortiefretaerien"/>
      <sheetName val="Sortiepaxaerien"/>
      <sheetName val="SortieCNAPS"/>
      <sheetName val="SortieEmp"/>
      <sheetName val="Sortieimma"/>
      <sheetName val="SortieOGTrec"/>
      <sheetName val="SortieOGTdep"/>
      <sheetName val="SortieMoney"/>
      <sheetName val="Sortieexport"/>
      <sheetName val="Sortieimport"/>
      <sheetName val="Sortietourisme"/>
      <sheetName val="SortiePrixinter"/>
      <sheetName val=" SortieBilanannuel"/>
      <sheetName val="SaisieBilan"/>
      <sheetName val="SaisieMacro"/>
      <sheetName val="SaisieIPC"/>
      <sheetName val="SaisieIPI"/>
      <sheetName val="SaisieElec"/>
      <sheetName val="SaisieEau"/>
      <sheetName val="SaisieCarb"/>
      <sheetName val="SaisiePrixCarb"/>
      <sheetName val="SaisieEtab"/>
      <sheetName val="Saisieferr"/>
      <sheetName val="Saisiefretaerien"/>
      <sheetName val="Saisiepaxaerien"/>
      <sheetName val="SaisieCNAPS"/>
      <sheetName val="SaisieOMEF"/>
      <sheetName val="Saisieimma"/>
      <sheetName val="SaisieTOFE"/>
      <sheetName val="SaisieMoney"/>
      <sheetName val="Saisietourisme"/>
      <sheetName val="Saisiecomext"/>
      <sheetName val="SaisiePrixinter"/>
      <sheetName val="IPI GLOBAL 2016"/>
      <sheetName val="Ind crois éco LF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>
        <row r="1">
          <cell r="A1">
            <v>1</v>
          </cell>
          <cell r="B1" t="str">
            <v>Série date</v>
          </cell>
          <cell r="C1" t="str">
            <v>Mois</v>
          </cell>
          <cell r="D1" t="str">
            <v>TOTAL CREATIONS</v>
          </cell>
          <cell r="F1" t="str">
            <v>SA</v>
          </cell>
          <cell r="H1" t="str">
            <v>SARL</v>
          </cell>
          <cell r="J1" t="str">
            <v>EI</v>
          </cell>
          <cell r="L1" t="str">
            <v>Total des établissements nouvellement créés à Antananarivo</v>
          </cell>
          <cell r="N1" t="str">
            <v>SECTEUR 1</v>
          </cell>
          <cell r="P1" t="str">
            <v>SECTEUR 2</v>
          </cell>
          <cell r="R1" t="str">
            <v>SECTEUR 3</v>
          </cell>
          <cell r="T1" t="str">
            <v>Valida-tion</v>
          </cell>
        </row>
        <row r="2">
          <cell r="A2">
            <v>2</v>
          </cell>
          <cell r="B2">
            <v>35810</v>
          </cell>
          <cell r="C2">
            <v>35810</v>
          </cell>
          <cell r="T2" t="str">
            <v>v</v>
          </cell>
        </row>
        <row r="3">
          <cell r="A3">
            <v>3</v>
          </cell>
          <cell r="B3">
            <v>35841</v>
          </cell>
          <cell r="C3">
            <v>35841</v>
          </cell>
          <cell r="T3" t="str">
            <v>v</v>
          </cell>
        </row>
        <row r="4">
          <cell r="A4">
            <v>4</v>
          </cell>
          <cell r="B4">
            <v>35869</v>
          </cell>
          <cell r="C4">
            <v>35869</v>
          </cell>
          <cell r="T4" t="str">
            <v>v</v>
          </cell>
        </row>
        <row r="5">
          <cell r="A5">
            <v>5</v>
          </cell>
          <cell r="B5">
            <v>35900</v>
          </cell>
          <cell r="C5">
            <v>35900</v>
          </cell>
          <cell r="T5" t="str">
            <v>v</v>
          </cell>
        </row>
        <row r="6">
          <cell r="A6">
            <v>6</v>
          </cell>
          <cell r="B6">
            <v>35930</v>
          </cell>
          <cell r="C6">
            <v>35930</v>
          </cell>
          <cell r="T6" t="str">
            <v>v</v>
          </cell>
        </row>
        <row r="7">
          <cell r="A7">
            <v>7</v>
          </cell>
          <cell r="B7">
            <v>35961</v>
          </cell>
          <cell r="C7">
            <v>35961</v>
          </cell>
          <cell r="T7" t="str">
            <v>v</v>
          </cell>
        </row>
        <row r="8">
          <cell r="A8">
            <v>8</v>
          </cell>
          <cell r="B8">
            <v>35991</v>
          </cell>
          <cell r="C8">
            <v>35991</v>
          </cell>
          <cell r="T8" t="str">
            <v>v</v>
          </cell>
        </row>
        <row r="9">
          <cell r="A9">
            <v>9</v>
          </cell>
          <cell r="B9">
            <v>36022</v>
          </cell>
          <cell r="C9">
            <v>36022</v>
          </cell>
          <cell r="T9" t="str">
            <v>v</v>
          </cell>
        </row>
        <row r="10">
          <cell r="A10">
            <v>10</v>
          </cell>
          <cell r="B10">
            <v>36053</v>
          </cell>
          <cell r="C10">
            <v>36053</v>
          </cell>
          <cell r="T10" t="str">
            <v>v</v>
          </cell>
        </row>
        <row r="11">
          <cell r="A11">
            <v>11</v>
          </cell>
          <cell r="B11">
            <v>36083</v>
          </cell>
          <cell r="C11">
            <v>36083</v>
          </cell>
          <cell r="T11" t="str">
            <v>v</v>
          </cell>
        </row>
        <row r="12">
          <cell r="A12">
            <v>12</v>
          </cell>
          <cell r="B12">
            <v>36114</v>
          </cell>
          <cell r="C12">
            <v>36114</v>
          </cell>
          <cell r="T12" t="str">
            <v>v</v>
          </cell>
        </row>
        <row r="13">
          <cell r="A13">
            <v>13</v>
          </cell>
          <cell r="B13">
            <v>36144</v>
          </cell>
          <cell r="C13">
            <v>36144</v>
          </cell>
          <cell r="T13" t="str">
            <v>v</v>
          </cell>
        </row>
        <row r="14">
          <cell r="A14">
            <v>14</v>
          </cell>
          <cell r="B14">
            <v>36175</v>
          </cell>
          <cell r="C14">
            <v>36175</v>
          </cell>
          <cell r="T14" t="str">
            <v>v</v>
          </cell>
        </row>
        <row r="15">
          <cell r="A15">
            <v>15</v>
          </cell>
          <cell r="B15">
            <v>36206</v>
          </cell>
          <cell r="C15">
            <v>36206</v>
          </cell>
          <cell r="T15" t="str">
            <v>v</v>
          </cell>
        </row>
        <row r="16">
          <cell r="A16">
            <v>16</v>
          </cell>
          <cell r="B16">
            <v>36234</v>
          </cell>
          <cell r="C16">
            <v>36234</v>
          </cell>
          <cell r="T16" t="str">
            <v>v</v>
          </cell>
        </row>
        <row r="17">
          <cell r="A17">
            <v>17</v>
          </cell>
          <cell r="B17">
            <v>36265</v>
          </cell>
          <cell r="C17">
            <v>36265</v>
          </cell>
          <cell r="T17" t="str">
            <v>v</v>
          </cell>
        </row>
        <row r="18">
          <cell r="A18">
            <v>18</v>
          </cell>
          <cell r="B18">
            <v>36295</v>
          </cell>
          <cell r="C18">
            <v>36295</v>
          </cell>
          <cell r="T18" t="str">
            <v>v</v>
          </cell>
        </row>
        <row r="19">
          <cell r="A19">
            <v>19</v>
          </cell>
          <cell r="B19">
            <v>36326</v>
          </cell>
          <cell r="C19">
            <v>36326</v>
          </cell>
          <cell r="T19" t="str">
            <v>v</v>
          </cell>
        </row>
        <row r="20">
          <cell r="A20">
            <v>20</v>
          </cell>
          <cell r="B20">
            <v>36356</v>
          </cell>
          <cell r="C20">
            <v>36356</v>
          </cell>
          <cell r="T20" t="str">
            <v>v</v>
          </cell>
        </row>
        <row r="21">
          <cell r="A21">
            <v>21</v>
          </cell>
          <cell r="B21">
            <v>36387</v>
          </cell>
          <cell r="C21">
            <v>36387</v>
          </cell>
          <cell r="T21" t="str">
            <v>v</v>
          </cell>
        </row>
        <row r="22">
          <cell r="A22">
            <v>22</v>
          </cell>
          <cell r="B22">
            <v>36418</v>
          </cell>
          <cell r="C22">
            <v>36418</v>
          </cell>
          <cell r="T22" t="str">
            <v>v</v>
          </cell>
        </row>
        <row r="23">
          <cell r="A23">
            <v>23</v>
          </cell>
          <cell r="B23">
            <v>36448</v>
          </cell>
          <cell r="C23">
            <v>36448</v>
          </cell>
          <cell r="T23" t="str">
            <v>v</v>
          </cell>
        </row>
        <row r="24">
          <cell r="A24">
            <v>24</v>
          </cell>
          <cell r="B24">
            <v>36479</v>
          </cell>
          <cell r="C24">
            <v>36479</v>
          </cell>
          <cell r="T24" t="str">
            <v>v</v>
          </cell>
        </row>
        <row r="25">
          <cell r="A25">
            <v>25</v>
          </cell>
          <cell r="B25">
            <v>36509</v>
          </cell>
          <cell r="C25">
            <v>36509</v>
          </cell>
          <cell r="T25" t="str">
            <v>v</v>
          </cell>
        </row>
        <row r="26">
          <cell r="A26">
            <v>26</v>
          </cell>
          <cell r="B26">
            <v>36540</v>
          </cell>
          <cell r="C26">
            <v>36540</v>
          </cell>
          <cell r="T26" t="str">
            <v>v</v>
          </cell>
        </row>
        <row r="27">
          <cell r="A27">
            <v>27</v>
          </cell>
          <cell r="B27">
            <v>36571</v>
          </cell>
          <cell r="C27">
            <v>36571</v>
          </cell>
          <cell r="T27" t="str">
            <v>v</v>
          </cell>
        </row>
        <row r="28">
          <cell r="A28">
            <v>28</v>
          </cell>
          <cell r="B28">
            <v>36600</v>
          </cell>
          <cell r="C28">
            <v>36600</v>
          </cell>
          <cell r="T28" t="str">
            <v>v</v>
          </cell>
        </row>
        <row r="29">
          <cell r="A29">
            <v>29</v>
          </cell>
          <cell r="B29">
            <v>36631</v>
          </cell>
          <cell r="C29">
            <v>36631</v>
          </cell>
          <cell r="T29" t="str">
            <v>v</v>
          </cell>
        </row>
        <row r="30">
          <cell r="A30">
            <v>30</v>
          </cell>
          <cell r="B30">
            <v>36661</v>
          </cell>
          <cell r="C30">
            <v>36661</v>
          </cell>
          <cell r="T30" t="str">
            <v>v</v>
          </cell>
        </row>
        <row r="31">
          <cell r="A31">
            <v>31</v>
          </cell>
          <cell r="B31">
            <v>36692</v>
          </cell>
          <cell r="C31">
            <v>36692</v>
          </cell>
          <cell r="T31" t="str">
            <v>v</v>
          </cell>
        </row>
        <row r="32">
          <cell r="A32">
            <v>32</v>
          </cell>
          <cell r="B32">
            <v>36722</v>
          </cell>
          <cell r="C32">
            <v>36722</v>
          </cell>
          <cell r="T32" t="str">
            <v>v</v>
          </cell>
        </row>
        <row r="33">
          <cell r="A33">
            <v>33</v>
          </cell>
          <cell r="B33">
            <v>36753</v>
          </cell>
          <cell r="C33">
            <v>36753</v>
          </cell>
          <cell r="T33" t="str">
            <v>v</v>
          </cell>
        </row>
        <row r="34">
          <cell r="A34">
            <v>34</v>
          </cell>
          <cell r="B34">
            <v>36784</v>
          </cell>
          <cell r="C34">
            <v>36784</v>
          </cell>
          <cell r="T34" t="str">
            <v>v</v>
          </cell>
        </row>
        <row r="35">
          <cell r="A35">
            <v>35</v>
          </cell>
          <cell r="B35">
            <v>36814</v>
          </cell>
          <cell r="C35">
            <v>36814</v>
          </cell>
          <cell r="T35" t="str">
            <v>v</v>
          </cell>
        </row>
        <row r="36">
          <cell r="A36">
            <v>36</v>
          </cell>
          <cell r="B36">
            <v>36845</v>
          </cell>
          <cell r="C36">
            <v>36845</v>
          </cell>
          <cell r="T36" t="str">
            <v>v</v>
          </cell>
        </row>
        <row r="37">
          <cell r="A37">
            <v>37</v>
          </cell>
          <cell r="B37">
            <v>36875</v>
          </cell>
          <cell r="C37">
            <v>36875</v>
          </cell>
          <cell r="T37" t="str">
            <v>v</v>
          </cell>
        </row>
        <row r="38">
          <cell r="A38">
            <v>38</v>
          </cell>
          <cell r="B38">
            <v>36906</v>
          </cell>
          <cell r="C38">
            <v>36906</v>
          </cell>
          <cell r="T38" t="str">
            <v>v</v>
          </cell>
        </row>
        <row r="39">
          <cell r="A39">
            <v>39</v>
          </cell>
          <cell r="B39">
            <v>36937</v>
          </cell>
          <cell r="C39">
            <v>36937</v>
          </cell>
          <cell r="T39" t="str">
            <v>v</v>
          </cell>
        </row>
        <row r="40">
          <cell r="A40">
            <v>40</v>
          </cell>
          <cell r="B40">
            <v>36965</v>
          </cell>
          <cell r="C40">
            <v>36965</v>
          </cell>
          <cell r="T40" t="str">
            <v>v</v>
          </cell>
        </row>
        <row r="41">
          <cell r="A41">
            <v>41</v>
          </cell>
          <cell r="B41">
            <v>36996</v>
          </cell>
          <cell r="C41">
            <v>36996</v>
          </cell>
          <cell r="T41" t="str">
            <v>v</v>
          </cell>
        </row>
        <row r="42">
          <cell r="A42">
            <v>42</v>
          </cell>
          <cell r="B42">
            <v>37026</v>
          </cell>
          <cell r="C42">
            <v>37026</v>
          </cell>
          <cell r="T42" t="str">
            <v>v</v>
          </cell>
        </row>
        <row r="43">
          <cell r="A43">
            <v>43</v>
          </cell>
          <cell r="B43">
            <v>37057</v>
          </cell>
          <cell r="C43">
            <v>37057</v>
          </cell>
          <cell r="T43" t="str">
            <v>v</v>
          </cell>
        </row>
        <row r="44">
          <cell r="A44">
            <v>44</v>
          </cell>
          <cell r="B44">
            <v>37087</v>
          </cell>
          <cell r="C44">
            <v>37087</v>
          </cell>
          <cell r="T44" t="str">
            <v>v</v>
          </cell>
        </row>
        <row r="45">
          <cell r="A45">
            <v>45</v>
          </cell>
          <cell r="B45">
            <v>37118</v>
          </cell>
          <cell r="C45">
            <v>37118</v>
          </cell>
          <cell r="T45" t="str">
            <v>v</v>
          </cell>
        </row>
        <row r="46">
          <cell r="A46">
            <v>46</v>
          </cell>
          <cell r="B46">
            <v>37149</v>
          </cell>
          <cell r="C46">
            <v>37149</v>
          </cell>
          <cell r="T46" t="str">
            <v>v</v>
          </cell>
        </row>
        <row r="47">
          <cell r="A47">
            <v>47</v>
          </cell>
          <cell r="B47">
            <v>37179</v>
          </cell>
          <cell r="C47">
            <v>37179</v>
          </cell>
          <cell r="T47" t="str">
            <v>v</v>
          </cell>
        </row>
        <row r="48">
          <cell r="A48">
            <v>48</v>
          </cell>
          <cell r="B48">
            <v>37210</v>
          </cell>
          <cell r="C48">
            <v>37210</v>
          </cell>
          <cell r="T48" t="str">
            <v>v</v>
          </cell>
        </row>
        <row r="49">
          <cell r="A49">
            <v>49</v>
          </cell>
          <cell r="B49">
            <v>37240</v>
          </cell>
          <cell r="C49">
            <v>37240</v>
          </cell>
          <cell r="T49" t="str">
            <v>v</v>
          </cell>
        </row>
        <row r="50">
          <cell r="A50">
            <v>50</v>
          </cell>
          <cell r="B50">
            <v>37271</v>
          </cell>
          <cell r="C50">
            <v>37271</v>
          </cell>
          <cell r="T50" t="str">
            <v>v</v>
          </cell>
        </row>
        <row r="51">
          <cell r="A51">
            <v>51</v>
          </cell>
          <cell r="B51">
            <v>37302</v>
          </cell>
          <cell r="C51">
            <v>37302</v>
          </cell>
          <cell r="T51" t="str">
            <v>v</v>
          </cell>
        </row>
        <row r="52">
          <cell r="A52">
            <v>52</v>
          </cell>
          <cell r="B52">
            <v>37330</v>
          </cell>
          <cell r="C52">
            <v>37330</v>
          </cell>
          <cell r="T52" t="str">
            <v>v</v>
          </cell>
        </row>
        <row r="53">
          <cell r="A53">
            <v>53</v>
          </cell>
          <cell r="B53">
            <v>37361</v>
          </cell>
          <cell r="C53">
            <v>37361</v>
          </cell>
          <cell r="T53" t="str">
            <v>v</v>
          </cell>
        </row>
        <row r="54">
          <cell r="A54">
            <v>54</v>
          </cell>
          <cell r="B54">
            <v>37391</v>
          </cell>
          <cell r="C54">
            <v>37391</v>
          </cell>
          <cell r="T54" t="str">
            <v>v</v>
          </cell>
        </row>
        <row r="55">
          <cell r="A55">
            <v>55</v>
          </cell>
          <cell r="B55">
            <v>37422</v>
          </cell>
          <cell r="C55">
            <v>37422</v>
          </cell>
          <cell r="T55" t="str">
            <v>v</v>
          </cell>
        </row>
        <row r="56">
          <cell r="A56">
            <v>56</v>
          </cell>
          <cell r="B56">
            <v>37452</v>
          </cell>
          <cell r="C56">
            <v>37452</v>
          </cell>
          <cell r="T56" t="str">
            <v>v</v>
          </cell>
        </row>
        <row r="57">
          <cell r="A57">
            <v>57</v>
          </cell>
          <cell r="B57">
            <v>37483</v>
          </cell>
          <cell r="C57">
            <v>37483</v>
          </cell>
          <cell r="T57" t="str">
            <v>v</v>
          </cell>
        </row>
        <row r="58">
          <cell r="A58">
            <v>58</v>
          </cell>
          <cell r="B58">
            <v>37514</v>
          </cell>
          <cell r="C58">
            <v>37514</v>
          </cell>
          <cell r="T58" t="str">
            <v>v</v>
          </cell>
        </row>
        <row r="59">
          <cell r="A59">
            <v>59</v>
          </cell>
          <cell r="B59">
            <v>37544</v>
          </cell>
          <cell r="C59">
            <v>37544</v>
          </cell>
          <cell r="T59" t="str">
            <v>v</v>
          </cell>
        </row>
        <row r="60">
          <cell r="A60">
            <v>60</v>
          </cell>
          <cell r="B60">
            <v>37575</v>
          </cell>
          <cell r="C60">
            <v>37575</v>
          </cell>
          <cell r="T60" t="str">
            <v>v</v>
          </cell>
        </row>
        <row r="61">
          <cell r="A61">
            <v>61</v>
          </cell>
          <cell r="B61">
            <v>37605</v>
          </cell>
          <cell r="C61">
            <v>37605</v>
          </cell>
          <cell r="T61" t="str">
            <v>v</v>
          </cell>
        </row>
        <row r="62">
          <cell r="A62">
            <v>62</v>
          </cell>
          <cell r="B62">
            <v>37636</v>
          </cell>
          <cell r="C62">
            <v>37636</v>
          </cell>
          <cell r="T62" t="str">
            <v>v</v>
          </cell>
        </row>
        <row r="63">
          <cell r="A63">
            <v>63</v>
          </cell>
          <cell r="B63">
            <v>37667</v>
          </cell>
          <cell r="C63">
            <v>37667</v>
          </cell>
          <cell r="T63" t="str">
            <v>v</v>
          </cell>
        </row>
        <row r="64">
          <cell r="A64">
            <v>64</v>
          </cell>
          <cell r="B64">
            <v>37695</v>
          </cell>
          <cell r="C64">
            <v>37695</v>
          </cell>
          <cell r="T64" t="str">
            <v>v</v>
          </cell>
        </row>
        <row r="65">
          <cell r="A65">
            <v>65</v>
          </cell>
          <cell r="B65">
            <v>37726</v>
          </cell>
          <cell r="C65">
            <v>37726</v>
          </cell>
          <cell r="T65" t="str">
            <v>v</v>
          </cell>
        </row>
        <row r="66">
          <cell r="A66">
            <v>66</v>
          </cell>
          <cell r="B66">
            <v>37756</v>
          </cell>
          <cell r="C66">
            <v>37756</v>
          </cell>
          <cell r="T66" t="str">
            <v>v</v>
          </cell>
        </row>
        <row r="67">
          <cell r="A67">
            <v>67</v>
          </cell>
          <cell r="B67">
            <v>37787</v>
          </cell>
          <cell r="C67">
            <v>37787</v>
          </cell>
          <cell r="T67" t="str">
            <v>v</v>
          </cell>
        </row>
        <row r="68">
          <cell r="A68">
            <v>68</v>
          </cell>
          <cell r="B68">
            <v>37817</v>
          </cell>
          <cell r="C68">
            <v>37817</v>
          </cell>
          <cell r="T68" t="str">
            <v>v</v>
          </cell>
        </row>
        <row r="69">
          <cell r="A69">
            <v>69</v>
          </cell>
          <cell r="B69">
            <v>37848</v>
          </cell>
          <cell r="C69">
            <v>37848</v>
          </cell>
          <cell r="T69" t="str">
            <v>v</v>
          </cell>
        </row>
        <row r="70">
          <cell r="A70">
            <v>70</v>
          </cell>
          <cell r="B70">
            <v>37879</v>
          </cell>
          <cell r="C70">
            <v>37879</v>
          </cell>
          <cell r="T70" t="str">
            <v>v</v>
          </cell>
        </row>
        <row r="71">
          <cell r="A71">
            <v>71</v>
          </cell>
          <cell r="B71">
            <v>37909</v>
          </cell>
          <cell r="C71">
            <v>37909</v>
          </cell>
          <cell r="T71" t="str">
            <v>v</v>
          </cell>
        </row>
        <row r="72">
          <cell r="A72">
            <v>72</v>
          </cell>
          <cell r="B72">
            <v>37940</v>
          </cell>
          <cell r="C72">
            <v>37940</v>
          </cell>
          <cell r="T72" t="str">
            <v>v</v>
          </cell>
        </row>
        <row r="73">
          <cell r="A73">
            <v>73</v>
          </cell>
          <cell r="B73">
            <v>37970</v>
          </cell>
          <cell r="C73">
            <v>37970</v>
          </cell>
          <cell r="T73" t="str">
            <v>v</v>
          </cell>
        </row>
        <row r="74">
          <cell r="A74">
            <v>74</v>
          </cell>
          <cell r="B74">
            <v>38001</v>
          </cell>
          <cell r="C74">
            <v>38001</v>
          </cell>
          <cell r="T74" t="str">
            <v>v</v>
          </cell>
        </row>
        <row r="75">
          <cell r="A75">
            <v>75</v>
          </cell>
          <cell r="B75">
            <v>38032</v>
          </cell>
          <cell r="C75">
            <v>38032</v>
          </cell>
          <cell r="T75" t="str">
            <v>v</v>
          </cell>
        </row>
        <row r="76">
          <cell r="A76">
            <v>76</v>
          </cell>
          <cell r="B76">
            <v>38061</v>
          </cell>
          <cell r="C76">
            <v>38061</v>
          </cell>
          <cell r="T76" t="str">
            <v>v</v>
          </cell>
        </row>
        <row r="77">
          <cell r="A77">
            <v>77</v>
          </cell>
          <cell r="B77">
            <v>38092</v>
          </cell>
          <cell r="C77">
            <v>38092</v>
          </cell>
          <cell r="T77" t="str">
            <v>v</v>
          </cell>
        </row>
        <row r="78">
          <cell r="A78">
            <v>78</v>
          </cell>
          <cell r="B78">
            <v>38122</v>
          </cell>
          <cell r="C78">
            <v>38122</v>
          </cell>
          <cell r="T78" t="str">
            <v>v</v>
          </cell>
        </row>
        <row r="79">
          <cell r="A79">
            <v>79</v>
          </cell>
          <cell r="B79">
            <v>38153</v>
          </cell>
          <cell r="C79">
            <v>38153</v>
          </cell>
          <cell r="T79" t="str">
            <v>v</v>
          </cell>
        </row>
        <row r="80">
          <cell r="A80">
            <v>80</v>
          </cell>
          <cell r="B80">
            <v>38183</v>
          </cell>
          <cell r="C80">
            <v>38183</v>
          </cell>
          <cell r="T80" t="str">
            <v>v</v>
          </cell>
        </row>
        <row r="81">
          <cell r="A81">
            <v>81</v>
          </cell>
          <cell r="B81">
            <v>38214</v>
          </cell>
          <cell r="C81">
            <v>38214</v>
          </cell>
          <cell r="T81" t="str">
            <v>v</v>
          </cell>
        </row>
        <row r="82">
          <cell r="A82">
            <v>82</v>
          </cell>
          <cell r="B82">
            <v>38245</v>
          </cell>
          <cell r="C82">
            <v>38245</v>
          </cell>
          <cell r="T82" t="str">
            <v>v</v>
          </cell>
        </row>
        <row r="83">
          <cell r="A83">
            <v>83</v>
          </cell>
          <cell r="B83">
            <v>38275</v>
          </cell>
          <cell r="C83">
            <v>38275</v>
          </cell>
          <cell r="T83" t="str">
            <v>v</v>
          </cell>
        </row>
        <row r="84">
          <cell r="A84">
            <v>84</v>
          </cell>
          <cell r="B84">
            <v>38306</v>
          </cell>
          <cell r="C84">
            <v>38306</v>
          </cell>
          <cell r="T84" t="str">
            <v>v</v>
          </cell>
        </row>
        <row r="85">
          <cell r="A85">
            <v>85</v>
          </cell>
          <cell r="B85">
            <v>38336</v>
          </cell>
          <cell r="C85">
            <v>38336</v>
          </cell>
          <cell r="T85" t="str">
            <v>v</v>
          </cell>
        </row>
        <row r="86">
          <cell r="A86">
            <v>86</v>
          </cell>
          <cell r="B86">
            <v>38367</v>
          </cell>
          <cell r="C86">
            <v>38367</v>
          </cell>
          <cell r="T86" t="str">
            <v>v</v>
          </cell>
        </row>
        <row r="87">
          <cell r="A87">
            <v>87</v>
          </cell>
          <cell r="B87">
            <v>38398</v>
          </cell>
          <cell r="C87">
            <v>38398</v>
          </cell>
          <cell r="T87" t="str">
            <v>v</v>
          </cell>
        </row>
        <row r="88">
          <cell r="A88">
            <v>88</v>
          </cell>
          <cell r="B88">
            <v>38426</v>
          </cell>
          <cell r="C88">
            <v>38426</v>
          </cell>
          <cell r="T88" t="str">
            <v>v</v>
          </cell>
        </row>
        <row r="89">
          <cell r="A89">
            <v>89</v>
          </cell>
          <cell r="B89">
            <v>38457</v>
          </cell>
          <cell r="C89">
            <v>38457</v>
          </cell>
          <cell r="T89" t="str">
            <v>v</v>
          </cell>
        </row>
        <row r="90">
          <cell r="A90">
            <v>90</v>
          </cell>
          <cell r="B90">
            <v>38487</v>
          </cell>
          <cell r="C90">
            <v>38487</v>
          </cell>
          <cell r="T90" t="str">
            <v>v</v>
          </cell>
        </row>
        <row r="91">
          <cell r="A91">
            <v>91</v>
          </cell>
          <cell r="B91">
            <v>38518</v>
          </cell>
          <cell r="C91">
            <v>38518</v>
          </cell>
          <cell r="T91" t="str">
            <v>v</v>
          </cell>
        </row>
        <row r="92">
          <cell r="A92">
            <v>92</v>
          </cell>
          <cell r="B92">
            <v>38548</v>
          </cell>
          <cell r="C92">
            <v>38548</v>
          </cell>
          <cell r="T92" t="str">
            <v>v</v>
          </cell>
        </row>
        <row r="93">
          <cell r="A93">
            <v>93</v>
          </cell>
          <cell r="B93">
            <v>38579</v>
          </cell>
          <cell r="C93">
            <v>38579</v>
          </cell>
          <cell r="T93" t="str">
            <v>v</v>
          </cell>
        </row>
        <row r="94">
          <cell r="A94">
            <v>94</v>
          </cell>
          <cell r="B94">
            <v>38610</v>
          </cell>
          <cell r="C94">
            <v>38610</v>
          </cell>
          <cell r="T94" t="str">
            <v>v</v>
          </cell>
        </row>
        <row r="95">
          <cell r="A95">
            <v>95</v>
          </cell>
          <cell r="B95">
            <v>38640</v>
          </cell>
          <cell r="C95">
            <v>38640</v>
          </cell>
          <cell r="T95" t="str">
            <v>v</v>
          </cell>
        </row>
        <row r="96">
          <cell r="A96">
            <v>96</v>
          </cell>
          <cell r="B96">
            <v>38671</v>
          </cell>
          <cell r="C96">
            <v>38671</v>
          </cell>
          <cell r="T96" t="str">
            <v>v</v>
          </cell>
        </row>
        <row r="97">
          <cell r="A97">
            <v>97</v>
          </cell>
          <cell r="B97">
            <v>38701</v>
          </cell>
          <cell r="C97">
            <v>38701</v>
          </cell>
          <cell r="T97" t="str">
            <v>v</v>
          </cell>
        </row>
        <row r="98">
          <cell r="A98">
            <v>98</v>
          </cell>
          <cell r="B98">
            <v>38732</v>
          </cell>
          <cell r="C98">
            <v>38732</v>
          </cell>
          <cell r="T98" t="str">
            <v>v</v>
          </cell>
        </row>
        <row r="99">
          <cell r="A99">
            <v>99</v>
          </cell>
          <cell r="B99">
            <v>38763</v>
          </cell>
          <cell r="C99">
            <v>38763</v>
          </cell>
          <cell r="T99" t="str">
            <v>v</v>
          </cell>
        </row>
        <row r="100">
          <cell r="A100">
            <v>100</v>
          </cell>
          <cell r="B100">
            <v>38791</v>
          </cell>
          <cell r="C100">
            <v>38791</v>
          </cell>
          <cell r="T100" t="str">
            <v>v</v>
          </cell>
        </row>
        <row r="101">
          <cell r="A101">
            <v>101</v>
          </cell>
          <cell r="B101">
            <v>38822</v>
          </cell>
          <cell r="C101">
            <v>38822</v>
          </cell>
          <cell r="T101" t="str">
            <v>v</v>
          </cell>
        </row>
        <row r="102">
          <cell r="A102">
            <v>102</v>
          </cell>
          <cell r="B102">
            <v>38852</v>
          </cell>
          <cell r="C102">
            <v>38852</v>
          </cell>
          <cell r="T102" t="str">
            <v>v</v>
          </cell>
        </row>
        <row r="103">
          <cell r="A103">
            <v>103</v>
          </cell>
          <cell r="B103">
            <v>38883</v>
          </cell>
          <cell r="C103">
            <v>38883</v>
          </cell>
          <cell r="T103" t="str">
            <v>v</v>
          </cell>
        </row>
        <row r="104">
          <cell r="A104">
            <v>104</v>
          </cell>
          <cell r="B104">
            <v>38913</v>
          </cell>
          <cell r="C104">
            <v>38913</v>
          </cell>
          <cell r="T104" t="str">
            <v>v</v>
          </cell>
        </row>
        <row r="105">
          <cell r="A105">
            <v>105</v>
          </cell>
          <cell r="B105">
            <v>38944</v>
          </cell>
          <cell r="C105">
            <v>38944</v>
          </cell>
          <cell r="T105" t="str">
            <v>v</v>
          </cell>
        </row>
        <row r="106">
          <cell r="A106">
            <v>106</v>
          </cell>
          <cell r="B106">
            <v>38975</v>
          </cell>
          <cell r="C106">
            <v>38975</v>
          </cell>
          <cell r="T106" t="str">
            <v>v</v>
          </cell>
        </row>
        <row r="107">
          <cell r="A107">
            <v>107</v>
          </cell>
          <cell r="B107">
            <v>39005</v>
          </cell>
          <cell r="C107">
            <v>39005</v>
          </cell>
          <cell r="T107" t="str">
            <v>v</v>
          </cell>
        </row>
        <row r="108">
          <cell r="A108">
            <v>108</v>
          </cell>
          <cell r="B108">
            <v>39036</v>
          </cell>
          <cell r="C108">
            <v>39036</v>
          </cell>
          <cell r="T108" t="str">
            <v>v</v>
          </cell>
        </row>
        <row r="109">
          <cell r="A109">
            <v>109</v>
          </cell>
          <cell r="B109">
            <v>39066</v>
          </cell>
          <cell r="C109">
            <v>39066</v>
          </cell>
          <cell r="T109" t="str">
            <v>v</v>
          </cell>
        </row>
        <row r="110">
          <cell r="A110">
            <v>110</v>
          </cell>
          <cell r="B110">
            <v>39097</v>
          </cell>
          <cell r="C110">
            <v>39097</v>
          </cell>
          <cell r="D110">
            <v>682</v>
          </cell>
          <cell r="F110">
            <v>0</v>
          </cell>
          <cell r="H110">
            <v>77</v>
          </cell>
          <cell r="J110">
            <v>595</v>
          </cell>
          <cell r="L110">
            <v>414</v>
          </cell>
          <cell r="N110">
            <v>7</v>
          </cell>
          <cell r="P110">
            <v>59</v>
          </cell>
          <cell r="R110">
            <v>348</v>
          </cell>
          <cell r="T110" t="str">
            <v>v</v>
          </cell>
        </row>
        <row r="111">
          <cell r="A111">
            <v>111</v>
          </cell>
          <cell r="B111">
            <v>39128</v>
          </cell>
          <cell r="C111">
            <v>39128</v>
          </cell>
          <cell r="D111">
            <v>928</v>
          </cell>
          <cell r="F111">
            <v>3</v>
          </cell>
          <cell r="H111">
            <v>86</v>
          </cell>
          <cell r="J111">
            <v>826</v>
          </cell>
          <cell r="L111">
            <v>555</v>
          </cell>
          <cell r="N111">
            <v>5</v>
          </cell>
          <cell r="P111">
            <v>78</v>
          </cell>
          <cell r="R111">
            <v>472</v>
          </cell>
          <cell r="T111" t="str">
            <v>v</v>
          </cell>
        </row>
        <row r="112">
          <cell r="A112">
            <v>112</v>
          </cell>
          <cell r="B112">
            <v>39156</v>
          </cell>
          <cell r="C112">
            <v>39156</v>
          </cell>
          <cell r="D112">
            <v>1075</v>
          </cell>
          <cell r="F112">
            <v>1</v>
          </cell>
          <cell r="H112">
            <v>113</v>
          </cell>
          <cell r="J112">
            <v>953</v>
          </cell>
          <cell r="L112">
            <v>645</v>
          </cell>
          <cell r="N112">
            <v>8</v>
          </cell>
          <cell r="P112">
            <v>96</v>
          </cell>
          <cell r="R112">
            <v>541</v>
          </cell>
          <cell r="T112" t="str">
            <v>v</v>
          </cell>
        </row>
        <row r="113">
          <cell r="A113">
            <v>113</v>
          </cell>
          <cell r="B113">
            <v>39187</v>
          </cell>
          <cell r="C113">
            <v>39187</v>
          </cell>
          <cell r="D113">
            <v>951</v>
          </cell>
          <cell r="F113">
            <v>0</v>
          </cell>
          <cell r="H113">
            <v>104</v>
          </cell>
          <cell r="J113">
            <v>834</v>
          </cell>
          <cell r="L113">
            <v>573</v>
          </cell>
          <cell r="N113">
            <v>6</v>
          </cell>
          <cell r="P113">
            <v>76</v>
          </cell>
          <cell r="R113">
            <v>491</v>
          </cell>
          <cell r="T113" t="str">
            <v>v</v>
          </cell>
        </row>
        <row r="114">
          <cell r="A114">
            <v>114</v>
          </cell>
          <cell r="B114">
            <v>39217</v>
          </cell>
          <cell r="C114">
            <v>39217</v>
          </cell>
          <cell r="D114">
            <v>999</v>
          </cell>
          <cell r="F114">
            <v>2</v>
          </cell>
          <cell r="H114">
            <v>111</v>
          </cell>
          <cell r="J114">
            <v>873</v>
          </cell>
          <cell r="L114">
            <v>609</v>
          </cell>
          <cell r="N114">
            <v>7</v>
          </cell>
          <cell r="P114">
            <v>70</v>
          </cell>
          <cell r="R114">
            <v>532</v>
          </cell>
          <cell r="T114" t="str">
            <v>v</v>
          </cell>
        </row>
        <row r="115">
          <cell r="A115">
            <v>115</v>
          </cell>
          <cell r="B115">
            <v>39248</v>
          </cell>
          <cell r="C115">
            <v>39248</v>
          </cell>
          <cell r="D115">
            <v>810</v>
          </cell>
          <cell r="F115">
            <v>0</v>
          </cell>
          <cell r="H115">
            <v>93</v>
          </cell>
          <cell r="J115">
            <v>709</v>
          </cell>
          <cell r="L115">
            <v>474</v>
          </cell>
          <cell r="N115">
            <v>4</v>
          </cell>
          <cell r="P115">
            <v>49</v>
          </cell>
          <cell r="R115">
            <v>421</v>
          </cell>
          <cell r="T115" t="str">
            <v>v</v>
          </cell>
        </row>
        <row r="116">
          <cell r="A116">
            <v>116</v>
          </cell>
          <cell r="B116">
            <v>39278</v>
          </cell>
          <cell r="C116">
            <v>39278</v>
          </cell>
          <cell r="D116">
            <v>873</v>
          </cell>
          <cell r="F116">
            <v>1</v>
          </cell>
          <cell r="H116">
            <v>105</v>
          </cell>
          <cell r="J116">
            <v>759</v>
          </cell>
          <cell r="L116">
            <v>513</v>
          </cell>
          <cell r="N116">
            <v>8</v>
          </cell>
          <cell r="P116">
            <v>70</v>
          </cell>
          <cell r="R116">
            <v>435</v>
          </cell>
          <cell r="T116" t="str">
            <v>v</v>
          </cell>
        </row>
        <row r="117">
          <cell r="A117">
            <v>117</v>
          </cell>
          <cell r="B117">
            <v>39309</v>
          </cell>
          <cell r="C117">
            <v>39309</v>
          </cell>
          <cell r="D117">
            <v>725</v>
          </cell>
          <cell r="F117">
            <v>3</v>
          </cell>
          <cell r="H117">
            <v>81</v>
          </cell>
          <cell r="J117">
            <v>635</v>
          </cell>
          <cell r="L117">
            <v>432</v>
          </cell>
          <cell r="N117">
            <v>5</v>
          </cell>
          <cell r="P117">
            <v>44</v>
          </cell>
          <cell r="R117">
            <v>383</v>
          </cell>
          <cell r="T117" t="str">
            <v>v</v>
          </cell>
        </row>
        <row r="118">
          <cell r="A118">
            <v>118</v>
          </cell>
          <cell r="B118">
            <v>39340</v>
          </cell>
          <cell r="C118">
            <v>39340</v>
          </cell>
          <cell r="D118">
            <v>745</v>
          </cell>
          <cell r="F118">
            <v>0</v>
          </cell>
          <cell r="H118">
            <v>90</v>
          </cell>
          <cell r="J118">
            <v>646</v>
          </cell>
          <cell r="L118">
            <v>458</v>
          </cell>
          <cell r="N118">
            <v>9</v>
          </cell>
          <cell r="P118">
            <v>49</v>
          </cell>
          <cell r="R118">
            <v>400</v>
          </cell>
          <cell r="T118" t="str">
            <v>v</v>
          </cell>
        </row>
        <row r="119">
          <cell r="A119">
            <v>119</v>
          </cell>
          <cell r="B119">
            <v>39370</v>
          </cell>
          <cell r="C119">
            <v>39370</v>
          </cell>
          <cell r="D119">
            <v>962</v>
          </cell>
          <cell r="F119">
            <v>1</v>
          </cell>
          <cell r="H119">
            <v>86</v>
          </cell>
          <cell r="J119">
            <v>852</v>
          </cell>
          <cell r="L119">
            <v>514</v>
          </cell>
          <cell r="N119">
            <v>4</v>
          </cell>
          <cell r="P119">
            <v>65</v>
          </cell>
          <cell r="R119">
            <v>445</v>
          </cell>
          <cell r="T119" t="str">
            <v>v</v>
          </cell>
        </row>
        <row r="120">
          <cell r="A120">
            <v>120</v>
          </cell>
          <cell r="B120">
            <v>39401</v>
          </cell>
          <cell r="C120">
            <v>39401</v>
          </cell>
          <cell r="D120">
            <v>1086</v>
          </cell>
          <cell r="F120">
            <v>2</v>
          </cell>
          <cell r="H120">
            <v>109</v>
          </cell>
          <cell r="J120">
            <v>964</v>
          </cell>
          <cell r="L120">
            <v>385</v>
          </cell>
          <cell r="N120">
            <v>4</v>
          </cell>
          <cell r="P120">
            <v>41</v>
          </cell>
          <cell r="R120">
            <v>340</v>
          </cell>
          <cell r="T120" t="str">
            <v>v</v>
          </cell>
        </row>
        <row r="121">
          <cell r="A121">
            <v>121</v>
          </cell>
          <cell r="B121">
            <v>39431</v>
          </cell>
          <cell r="C121">
            <v>39431</v>
          </cell>
          <cell r="D121">
            <v>511</v>
          </cell>
          <cell r="F121">
            <v>1</v>
          </cell>
          <cell r="H121">
            <v>70</v>
          </cell>
          <cell r="J121">
            <v>429</v>
          </cell>
          <cell r="L121">
            <v>319</v>
          </cell>
          <cell r="N121">
            <v>4</v>
          </cell>
          <cell r="P121">
            <v>32</v>
          </cell>
          <cell r="R121">
            <v>283</v>
          </cell>
          <cell r="T121" t="str">
            <v>v</v>
          </cell>
        </row>
        <row r="122">
          <cell r="A122">
            <v>122</v>
          </cell>
          <cell r="B122">
            <v>39462</v>
          </cell>
          <cell r="C122">
            <v>39462</v>
          </cell>
          <cell r="D122">
            <v>695</v>
          </cell>
          <cell r="F122">
            <v>2</v>
          </cell>
          <cell r="H122">
            <v>81</v>
          </cell>
          <cell r="J122">
            <v>608</v>
          </cell>
          <cell r="L122">
            <v>375</v>
          </cell>
          <cell r="N122">
            <v>3</v>
          </cell>
          <cell r="P122">
            <v>43</v>
          </cell>
          <cell r="R122">
            <v>329</v>
          </cell>
          <cell r="T122" t="str">
            <v>v</v>
          </cell>
        </row>
        <row r="123">
          <cell r="A123">
            <v>123</v>
          </cell>
          <cell r="B123">
            <v>39493</v>
          </cell>
          <cell r="C123">
            <v>39493</v>
          </cell>
          <cell r="D123">
            <v>1222</v>
          </cell>
          <cell r="F123">
            <v>2</v>
          </cell>
          <cell r="H123">
            <v>94</v>
          </cell>
          <cell r="J123">
            <v>1115</v>
          </cell>
          <cell r="L123">
            <v>949</v>
          </cell>
          <cell r="N123">
            <v>5</v>
          </cell>
          <cell r="P123">
            <v>74</v>
          </cell>
          <cell r="R123">
            <v>870</v>
          </cell>
          <cell r="T123" t="str">
            <v>v</v>
          </cell>
        </row>
        <row r="124">
          <cell r="A124">
            <v>124</v>
          </cell>
          <cell r="B124">
            <v>39522</v>
          </cell>
          <cell r="C124">
            <v>39522</v>
          </cell>
          <cell r="D124">
            <v>1259</v>
          </cell>
          <cell r="F124">
            <v>3</v>
          </cell>
          <cell r="H124">
            <v>106</v>
          </cell>
          <cell r="J124">
            <v>1141</v>
          </cell>
          <cell r="L124">
            <v>963</v>
          </cell>
          <cell r="N124">
            <v>8</v>
          </cell>
          <cell r="P124">
            <v>75</v>
          </cell>
          <cell r="R124">
            <v>880</v>
          </cell>
          <cell r="T124" t="str">
            <v>v</v>
          </cell>
        </row>
        <row r="125">
          <cell r="A125">
            <v>125</v>
          </cell>
          <cell r="B125">
            <v>39553</v>
          </cell>
          <cell r="C125">
            <v>39553</v>
          </cell>
          <cell r="D125">
            <v>1108</v>
          </cell>
          <cell r="F125">
            <v>2</v>
          </cell>
          <cell r="H125">
            <v>134</v>
          </cell>
          <cell r="J125">
            <v>965</v>
          </cell>
          <cell r="L125">
            <v>749</v>
          </cell>
          <cell r="N125">
            <v>11</v>
          </cell>
          <cell r="P125">
            <v>54</v>
          </cell>
          <cell r="R125">
            <v>684</v>
          </cell>
          <cell r="T125" t="str">
            <v>v</v>
          </cell>
        </row>
        <row r="126">
          <cell r="A126">
            <v>126</v>
          </cell>
          <cell r="B126">
            <v>39583</v>
          </cell>
          <cell r="C126">
            <v>39583</v>
          </cell>
          <cell r="D126">
            <v>848</v>
          </cell>
          <cell r="F126">
            <v>2</v>
          </cell>
          <cell r="H126">
            <v>105</v>
          </cell>
          <cell r="J126">
            <v>732</v>
          </cell>
          <cell r="L126">
            <v>523</v>
          </cell>
          <cell r="N126">
            <v>12</v>
          </cell>
          <cell r="P126">
            <v>66</v>
          </cell>
          <cell r="R126">
            <v>445</v>
          </cell>
          <cell r="T126" t="str">
            <v>v</v>
          </cell>
        </row>
        <row r="127">
          <cell r="A127">
            <v>127</v>
          </cell>
          <cell r="B127">
            <v>39614</v>
          </cell>
          <cell r="C127">
            <v>39614</v>
          </cell>
          <cell r="D127">
            <v>1014</v>
          </cell>
          <cell r="F127">
            <v>4</v>
          </cell>
          <cell r="H127">
            <v>104</v>
          </cell>
          <cell r="J127">
            <v>899</v>
          </cell>
          <cell r="L127">
            <v>707</v>
          </cell>
          <cell r="N127">
            <v>20</v>
          </cell>
          <cell r="P127">
            <v>71</v>
          </cell>
          <cell r="R127">
            <v>616</v>
          </cell>
          <cell r="T127" t="str">
            <v>v</v>
          </cell>
        </row>
        <row r="128">
          <cell r="A128">
            <v>128</v>
          </cell>
          <cell r="B128">
            <v>39644</v>
          </cell>
          <cell r="C128">
            <v>39644</v>
          </cell>
          <cell r="D128">
            <v>2282</v>
          </cell>
          <cell r="F128">
            <v>2</v>
          </cell>
          <cell r="H128">
            <v>106</v>
          </cell>
          <cell r="J128">
            <v>2161</v>
          </cell>
          <cell r="L128">
            <v>583</v>
          </cell>
          <cell r="N128">
            <v>14</v>
          </cell>
          <cell r="P128">
            <v>53</v>
          </cell>
          <cell r="R128">
            <v>516</v>
          </cell>
          <cell r="T128" t="str">
            <v>v</v>
          </cell>
        </row>
        <row r="129">
          <cell r="A129">
            <v>129</v>
          </cell>
          <cell r="B129">
            <v>39675</v>
          </cell>
          <cell r="C129">
            <v>39675</v>
          </cell>
          <cell r="D129">
            <v>822</v>
          </cell>
          <cell r="F129">
            <v>1</v>
          </cell>
          <cell r="H129">
            <v>88</v>
          </cell>
          <cell r="J129">
            <v>722</v>
          </cell>
          <cell r="L129">
            <v>491</v>
          </cell>
          <cell r="N129">
            <v>5</v>
          </cell>
          <cell r="P129">
            <v>41</v>
          </cell>
          <cell r="R129">
            <v>445</v>
          </cell>
          <cell r="T129" t="str">
            <v>v</v>
          </cell>
        </row>
        <row r="130">
          <cell r="A130">
            <v>130</v>
          </cell>
          <cell r="B130">
            <v>39706</v>
          </cell>
          <cell r="C130">
            <v>39706</v>
          </cell>
          <cell r="D130">
            <v>807</v>
          </cell>
          <cell r="F130">
            <v>1</v>
          </cell>
          <cell r="H130">
            <v>120</v>
          </cell>
          <cell r="J130">
            <v>671</v>
          </cell>
          <cell r="L130">
            <v>484</v>
          </cell>
          <cell r="N130">
            <v>16</v>
          </cell>
          <cell r="P130">
            <v>62</v>
          </cell>
          <cell r="R130">
            <v>406</v>
          </cell>
          <cell r="T130" t="str">
            <v>v</v>
          </cell>
        </row>
        <row r="131">
          <cell r="A131">
            <v>131</v>
          </cell>
          <cell r="B131">
            <v>39736</v>
          </cell>
          <cell r="C131">
            <v>39736</v>
          </cell>
          <cell r="D131">
            <v>836</v>
          </cell>
          <cell r="F131">
            <v>1</v>
          </cell>
          <cell r="H131">
            <v>106</v>
          </cell>
          <cell r="J131">
            <v>718</v>
          </cell>
          <cell r="L131">
            <v>535</v>
          </cell>
          <cell r="N131">
            <v>10</v>
          </cell>
          <cell r="P131">
            <v>81</v>
          </cell>
          <cell r="R131">
            <v>444</v>
          </cell>
          <cell r="T131" t="str">
            <v>v</v>
          </cell>
        </row>
        <row r="132">
          <cell r="A132">
            <v>132</v>
          </cell>
          <cell r="B132">
            <v>39767</v>
          </cell>
          <cell r="C132">
            <v>39767</v>
          </cell>
          <cell r="D132">
            <v>923</v>
          </cell>
          <cell r="F132">
            <v>3</v>
          </cell>
          <cell r="H132">
            <v>82</v>
          </cell>
          <cell r="J132">
            <v>826</v>
          </cell>
          <cell r="L132">
            <v>623</v>
          </cell>
          <cell r="N132">
            <v>5</v>
          </cell>
          <cell r="P132">
            <v>58</v>
          </cell>
          <cell r="R132">
            <v>560</v>
          </cell>
          <cell r="T132" t="str">
            <v>v</v>
          </cell>
        </row>
        <row r="133">
          <cell r="A133">
            <v>133</v>
          </cell>
          <cell r="B133">
            <v>39797</v>
          </cell>
          <cell r="C133">
            <v>39797</v>
          </cell>
          <cell r="D133">
            <v>662</v>
          </cell>
          <cell r="F133">
            <v>2</v>
          </cell>
          <cell r="H133">
            <v>72</v>
          </cell>
          <cell r="J133">
            <v>577</v>
          </cell>
          <cell r="L133">
            <v>491</v>
          </cell>
          <cell r="N133">
            <v>3</v>
          </cell>
          <cell r="P133">
            <v>50</v>
          </cell>
          <cell r="R133">
            <v>438</v>
          </cell>
          <cell r="T133" t="str">
            <v>v</v>
          </cell>
        </row>
        <row r="134">
          <cell r="A134">
            <v>134</v>
          </cell>
          <cell r="B134">
            <v>39828</v>
          </cell>
          <cell r="C134">
            <v>39828</v>
          </cell>
          <cell r="D134">
            <v>610</v>
          </cell>
          <cell r="F134">
            <v>4</v>
          </cell>
          <cell r="H134">
            <v>58</v>
          </cell>
          <cell r="J134">
            <v>542</v>
          </cell>
          <cell r="L134">
            <v>398</v>
          </cell>
          <cell r="N134">
            <v>7</v>
          </cell>
          <cell r="P134">
            <v>49</v>
          </cell>
          <cell r="R134">
            <v>342</v>
          </cell>
          <cell r="T134" t="str">
            <v>v</v>
          </cell>
        </row>
        <row r="135">
          <cell r="A135">
            <v>135</v>
          </cell>
          <cell r="B135">
            <v>39859</v>
          </cell>
          <cell r="C135">
            <v>39859</v>
          </cell>
          <cell r="D135">
            <v>418</v>
          </cell>
          <cell r="F135">
            <v>3</v>
          </cell>
          <cell r="H135">
            <v>49</v>
          </cell>
          <cell r="J135">
            <v>360</v>
          </cell>
          <cell r="L135">
            <v>224</v>
          </cell>
          <cell r="N135">
            <v>2</v>
          </cell>
          <cell r="P135">
            <v>26</v>
          </cell>
          <cell r="R135">
            <v>196</v>
          </cell>
          <cell r="T135" t="str">
            <v>v</v>
          </cell>
        </row>
        <row r="136">
          <cell r="A136">
            <v>136</v>
          </cell>
          <cell r="B136">
            <v>39887</v>
          </cell>
          <cell r="C136">
            <v>39887</v>
          </cell>
          <cell r="D136">
            <v>506</v>
          </cell>
          <cell r="F136">
            <v>2</v>
          </cell>
          <cell r="H136">
            <v>52</v>
          </cell>
          <cell r="J136">
            <v>442</v>
          </cell>
          <cell r="L136">
            <v>283</v>
          </cell>
          <cell r="N136">
            <v>7</v>
          </cell>
          <cell r="P136">
            <v>34</v>
          </cell>
          <cell r="R136">
            <v>242</v>
          </cell>
          <cell r="T136" t="str">
            <v>v</v>
          </cell>
        </row>
        <row r="137">
          <cell r="A137">
            <v>137</v>
          </cell>
          <cell r="B137">
            <v>39918</v>
          </cell>
          <cell r="C137">
            <v>39918</v>
          </cell>
          <cell r="D137">
            <v>471</v>
          </cell>
          <cell r="F137">
            <v>0</v>
          </cell>
          <cell r="H137">
            <v>44</v>
          </cell>
          <cell r="J137">
            <v>417</v>
          </cell>
          <cell r="L137">
            <v>269</v>
          </cell>
          <cell r="N137">
            <v>5</v>
          </cell>
          <cell r="P137">
            <v>19</v>
          </cell>
          <cell r="R137">
            <v>245</v>
          </cell>
          <cell r="T137" t="str">
            <v>v</v>
          </cell>
        </row>
        <row r="138">
          <cell r="A138">
            <v>138</v>
          </cell>
          <cell r="B138">
            <v>39948</v>
          </cell>
          <cell r="C138">
            <v>39948</v>
          </cell>
          <cell r="D138">
            <v>609</v>
          </cell>
          <cell r="F138">
            <v>1</v>
          </cell>
          <cell r="H138">
            <v>62</v>
          </cell>
          <cell r="J138">
            <v>536</v>
          </cell>
          <cell r="L138">
            <v>324</v>
          </cell>
          <cell r="N138">
            <v>6</v>
          </cell>
          <cell r="P138">
            <v>31</v>
          </cell>
          <cell r="R138">
            <v>287</v>
          </cell>
          <cell r="T138" t="str">
            <v>v</v>
          </cell>
        </row>
        <row r="139">
          <cell r="A139">
            <v>139</v>
          </cell>
          <cell r="B139">
            <v>39979</v>
          </cell>
          <cell r="C139">
            <v>39979</v>
          </cell>
          <cell r="D139">
            <v>747</v>
          </cell>
          <cell r="F139">
            <v>4</v>
          </cell>
          <cell r="H139">
            <v>69</v>
          </cell>
          <cell r="J139">
            <v>664</v>
          </cell>
          <cell r="L139">
            <v>375</v>
          </cell>
          <cell r="N139">
            <v>8</v>
          </cell>
          <cell r="P139">
            <v>34</v>
          </cell>
          <cell r="R139">
            <v>333</v>
          </cell>
          <cell r="T139" t="str">
            <v>v</v>
          </cell>
        </row>
        <row r="140">
          <cell r="A140">
            <v>140</v>
          </cell>
          <cell r="B140">
            <v>40009</v>
          </cell>
          <cell r="C140">
            <v>40009</v>
          </cell>
          <cell r="D140">
            <v>800</v>
          </cell>
          <cell r="F140">
            <v>3</v>
          </cell>
          <cell r="H140">
            <v>59</v>
          </cell>
          <cell r="J140">
            <v>730</v>
          </cell>
          <cell r="L140">
            <v>465</v>
          </cell>
          <cell r="N140">
            <v>8</v>
          </cell>
          <cell r="P140">
            <v>36</v>
          </cell>
          <cell r="R140">
            <v>421</v>
          </cell>
          <cell r="T140" t="str">
            <v>v</v>
          </cell>
        </row>
        <row r="141">
          <cell r="A141">
            <v>141</v>
          </cell>
          <cell r="B141">
            <v>40040</v>
          </cell>
          <cell r="C141">
            <v>40040</v>
          </cell>
          <cell r="D141">
            <v>806</v>
          </cell>
          <cell r="F141">
            <v>6</v>
          </cell>
          <cell r="H141">
            <v>52</v>
          </cell>
          <cell r="J141">
            <v>729</v>
          </cell>
          <cell r="L141">
            <v>445</v>
          </cell>
          <cell r="N141">
            <v>6</v>
          </cell>
          <cell r="P141">
            <v>44</v>
          </cell>
          <cell r="R141">
            <v>395</v>
          </cell>
          <cell r="T141" t="str">
            <v>v</v>
          </cell>
        </row>
        <row r="142">
          <cell r="A142">
            <v>142</v>
          </cell>
          <cell r="B142">
            <v>40071</v>
          </cell>
          <cell r="C142">
            <v>40071</v>
          </cell>
          <cell r="D142">
            <v>741</v>
          </cell>
          <cell r="F142">
            <v>1</v>
          </cell>
          <cell r="H142">
            <v>59</v>
          </cell>
          <cell r="J142">
            <v>673</v>
          </cell>
          <cell r="L142">
            <v>471</v>
          </cell>
          <cell r="N142">
            <v>4</v>
          </cell>
          <cell r="P142">
            <v>36</v>
          </cell>
          <cell r="R142">
            <v>431</v>
          </cell>
          <cell r="T142" t="str">
            <v>v</v>
          </cell>
        </row>
        <row r="143">
          <cell r="A143">
            <v>143</v>
          </cell>
          <cell r="B143">
            <v>40101</v>
          </cell>
          <cell r="C143">
            <v>40101</v>
          </cell>
          <cell r="D143">
            <v>1349</v>
          </cell>
          <cell r="F143">
            <v>1</v>
          </cell>
          <cell r="H143">
            <v>99</v>
          </cell>
          <cell r="J143">
            <v>1237</v>
          </cell>
          <cell r="L143">
            <v>480</v>
          </cell>
          <cell r="N143">
            <v>11</v>
          </cell>
          <cell r="P143">
            <v>46</v>
          </cell>
          <cell r="R143">
            <v>423</v>
          </cell>
          <cell r="T143" t="str">
            <v>v</v>
          </cell>
        </row>
        <row r="144">
          <cell r="A144">
            <v>144</v>
          </cell>
          <cell r="B144">
            <v>40132</v>
          </cell>
          <cell r="C144">
            <v>40132</v>
          </cell>
          <cell r="D144">
            <v>1095</v>
          </cell>
          <cell r="F144">
            <v>1</v>
          </cell>
          <cell r="H144">
            <v>68</v>
          </cell>
          <cell r="J144">
            <v>1011</v>
          </cell>
          <cell r="L144">
            <v>394</v>
          </cell>
          <cell r="N144">
            <v>6</v>
          </cell>
          <cell r="P144">
            <v>38</v>
          </cell>
          <cell r="R144">
            <v>350</v>
          </cell>
          <cell r="T144" t="str">
            <v>v</v>
          </cell>
        </row>
        <row r="145">
          <cell r="A145">
            <v>145</v>
          </cell>
          <cell r="B145">
            <v>40162</v>
          </cell>
          <cell r="C145">
            <v>40162</v>
          </cell>
          <cell r="D145">
            <v>406</v>
          </cell>
          <cell r="F145">
            <v>4</v>
          </cell>
          <cell r="H145">
            <v>45</v>
          </cell>
          <cell r="J145">
            <v>353</v>
          </cell>
          <cell r="L145">
            <v>267</v>
          </cell>
          <cell r="N145">
            <v>3</v>
          </cell>
          <cell r="P145">
            <v>22</v>
          </cell>
          <cell r="R145">
            <v>242</v>
          </cell>
          <cell r="T145" t="str">
            <v>v</v>
          </cell>
        </row>
        <row r="146">
          <cell r="A146">
            <v>146</v>
          </cell>
          <cell r="B146">
            <v>40193</v>
          </cell>
          <cell r="C146">
            <v>40193</v>
          </cell>
          <cell r="D146">
            <v>529</v>
          </cell>
          <cell r="F146">
            <v>0</v>
          </cell>
          <cell r="H146">
            <v>50</v>
          </cell>
          <cell r="J146">
            <v>469</v>
          </cell>
          <cell r="L146">
            <v>282</v>
          </cell>
          <cell r="N146">
            <v>5</v>
          </cell>
          <cell r="P146">
            <v>28</v>
          </cell>
          <cell r="R146">
            <v>249</v>
          </cell>
          <cell r="T146" t="str">
            <v>v</v>
          </cell>
        </row>
        <row r="147">
          <cell r="A147">
            <v>147</v>
          </cell>
          <cell r="B147">
            <v>40224</v>
          </cell>
          <cell r="C147">
            <v>40224</v>
          </cell>
          <cell r="D147">
            <v>749</v>
          </cell>
          <cell r="F147">
            <v>1</v>
          </cell>
          <cell r="H147">
            <v>76</v>
          </cell>
          <cell r="J147">
            <v>657</v>
          </cell>
          <cell r="L147">
            <v>429</v>
          </cell>
          <cell r="N147">
            <v>7</v>
          </cell>
          <cell r="P147">
            <v>55</v>
          </cell>
          <cell r="R147">
            <v>367</v>
          </cell>
          <cell r="T147" t="str">
            <v>v</v>
          </cell>
        </row>
        <row r="148">
          <cell r="A148">
            <v>148</v>
          </cell>
          <cell r="B148">
            <v>40252</v>
          </cell>
          <cell r="C148">
            <v>40252</v>
          </cell>
          <cell r="D148">
            <v>842</v>
          </cell>
          <cell r="F148">
            <v>3</v>
          </cell>
          <cell r="H148">
            <v>94</v>
          </cell>
          <cell r="J148">
            <v>726</v>
          </cell>
          <cell r="L148">
            <v>446</v>
          </cell>
          <cell r="N148">
            <v>8</v>
          </cell>
          <cell r="P148">
            <v>47</v>
          </cell>
          <cell r="R148">
            <v>391</v>
          </cell>
          <cell r="T148" t="str">
            <v>v</v>
          </cell>
        </row>
        <row r="149">
          <cell r="A149">
            <v>149</v>
          </cell>
          <cell r="B149">
            <v>40283</v>
          </cell>
          <cell r="C149">
            <v>40283</v>
          </cell>
          <cell r="D149">
            <v>773</v>
          </cell>
          <cell r="F149">
            <v>4</v>
          </cell>
          <cell r="H149">
            <v>81</v>
          </cell>
          <cell r="J149">
            <v>672</v>
          </cell>
          <cell r="L149">
            <v>483</v>
          </cell>
          <cell r="N149">
            <v>5</v>
          </cell>
          <cell r="P149">
            <v>56</v>
          </cell>
          <cell r="R149">
            <v>422</v>
          </cell>
          <cell r="T149" t="str">
            <v>v</v>
          </cell>
        </row>
        <row r="150">
          <cell r="A150">
            <v>150</v>
          </cell>
          <cell r="B150">
            <v>40313</v>
          </cell>
          <cell r="C150">
            <v>40313</v>
          </cell>
          <cell r="D150">
            <v>678</v>
          </cell>
          <cell r="F150">
            <v>0</v>
          </cell>
          <cell r="H150">
            <v>54</v>
          </cell>
          <cell r="J150">
            <v>618</v>
          </cell>
          <cell r="L150">
            <v>425</v>
          </cell>
          <cell r="N150">
            <v>4</v>
          </cell>
          <cell r="P150">
            <v>45</v>
          </cell>
          <cell r="R150">
            <v>376</v>
          </cell>
          <cell r="T150" t="str">
            <v>v</v>
          </cell>
        </row>
        <row r="151">
          <cell r="A151">
            <v>151</v>
          </cell>
          <cell r="B151">
            <v>40344</v>
          </cell>
          <cell r="C151">
            <v>40344</v>
          </cell>
          <cell r="D151">
            <v>1007</v>
          </cell>
          <cell r="F151">
            <v>4</v>
          </cell>
          <cell r="H151">
            <v>69</v>
          </cell>
          <cell r="J151">
            <v>921</v>
          </cell>
          <cell r="L151">
            <v>525</v>
          </cell>
          <cell r="N151">
            <v>9</v>
          </cell>
          <cell r="P151">
            <v>48</v>
          </cell>
          <cell r="R151">
            <v>468</v>
          </cell>
          <cell r="T151" t="str">
            <v>v</v>
          </cell>
        </row>
        <row r="152">
          <cell r="A152">
            <v>152</v>
          </cell>
          <cell r="B152">
            <v>40374</v>
          </cell>
          <cell r="C152">
            <v>40374</v>
          </cell>
          <cell r="D152">
            <v>847</v>
          </cell>
          <cell r="F152">
            <v>2</v>
          </cell>
          <cell r="H152">
            <v>75</v>
          </cell>
          <cell r="J152">
            <v>755</v>
          </cell>
          <cell r="L152">
            <v>529</v>
          </cell>
          <cell r="N152">
            <v>9</v>
          </cell>
          <cell r="P152">
            <v>47</v>
          </cell>
          <cell r="R152">
            <v>473</v>
          </cell>
          <cell r="T152" t="str">
            <v>v</v>
          </cell>
        </row>
        <row r="153">
          <cell r="A153">
            <v>153</v>
          </cell>
          <cell r="B153">
            <v>40405</v>
          </cell>
          <cell r="C153">
            <v>40405</v>
          </cell>
          <cell r="D153">
            <v>881</v>
          </cell>
          <cell r="F153">
            <v>1</v>
          </cell>
          <cell r="H153">
            <v>63</v>
          </cell>
          <cell r="J153">
            <v>812</v>
          </cell>
          <cell r="L153">
            <v>604</v>
          </cell>
          <cell r="N153">
            <v>1</v>
          </cell>
          <cell r="P153">
            <v>52</v>
          </cell>
          <cell r="R153">
            <v>551</v>
          </cell>
          <cell r="T153" t="str">
            <v>v</v>
          </cell>
        </row>
        <row r="154">
          <cell r="A154">
            <v>154</v>
          </cell>
          <cell r="B154">
            <v>40436</v>
          </cell>
          <cell r="C154">
            <v>40436</v>
          </cell>
          <cell r="D154">
            <v>947</v>
          </cell>
          <cell r="F154">
            <v>1</v>
          </cell>
          <cell r="H154">
            <v>69</v>
          </cell>
          <cell r="J154">
            <v>865</v>
          </cell>
          <cell r="L154">
            <v>650</v>
          </cell>
          <cell r="N154">
            <v>7</v>
          </cell>
          <cell r="P154">
            <v>51</v>
          </cell>
          <cell r="R154">
            <v>592</v>
          </cell>
          <cell r="T154" t="str">
            <v>v</v>
          </cell>
        </row>
        <row r="155">
          <cell r="A155">
            <v>155</v>
          </cell>
          <cell r="B155">
            <v>40466</v>
          </cell>
          <cell r="C155">
            <v>40466</v>
          </cell>
          <cell r="D155">
            <v>767</v>
          </cell>
          <cell r="F155">
            <v>0</v>
          </cell>
          <cell r="H155">
            <v>52</v>
          </cell>
          <cell r="J155">
            <v>697</v>
          </cell>
          <cell r="L155">
            <v>498</v>
          </cell>
          <cell r="N155">
            <v>4</v>
          </cell>
          <cell r="P155">
            <v>45</v>
          </cell>
          <cell r="R155">
            <v>449</v>
          </cell>
          <cell r="T155" t="str">
            <v>v</v>
          </cell>
        </row>
        <row r="156">
          <cell r="A156">
            <v>156</v>
          </cell>
          <cell r="B156">
            <v>40497</v>
          </cell>
          <cell r="C156">
            <v>40497</v>
          </cell>
          <cell r="D156">
            <v>828</v>
          </cell>
          <cell r="F156">
            <v>1</v>
          </cell>
          <cell r="H156">
            <v>55</v>
          </cell>
          <cell r="J156">
            <v>755</v>
          </cell>
          <cell r="L156">
            <v>359</v>
          </cell>
          <cell r="N156">
            <v>5</v>
          </cell>
          <cell r="P156">
            <v>38</v>
          </cell>
          <cell r="R156">
            <v>316</v>
          </cell>
          <cell r="T156" t="str">
            <v>v</v>
          </cell>
        </row>
        <row r="157">
          <cell r="A157">
            <v>157</v>
          </cell>
          <cell r="B157">
            <v>40527</v>
          </cell>
          <cell r="C157">
            <v>40527</v>
          </cell>
          <cell r="D157">
            <v>387</v>
          </cell>
          <cell r="F157">
            <v>0</v>
          </cell>
          <cell r="H157">
            <v>61</v>
          </cell>
          <cell r="J157">
            <v>320</v>
          </cell>
          <cell r="L157">
            <v>248</v>
          </cell>
          <cell r="N157">
            <v>4</v>
          </cell>
          <cell r="P157">
            <v>27</v>
          </cell>
          <cell r="R157">
            <v>217</v>
          </cell>
          <cell r="T157" t="str">
            <v>v</v>
          </cell>
        </row>
        <row r="158">
          <cell r="A158">
            <v>158</v>
          </cell>
          <cell r="B158">
            <v>40558</v>
          </cell>
          <cell r="C158">
            <v>40558</v>
          </cell>
          <cell r="D158">
            <v>678</v>
          </cell>
          <cell r="F158">
            <v>0</v>
          </cell>
          <cell r="H158">
            <v>46</v>
          </cell>
          <cell r="J158">
            <v>612</v>
          </cell>
          <cell r="L158">
            <v>329</v>
          </cell>
          <cell r="N158">
            <v>3</v>
          </cell>
          <cell r="P158">
            <v>31</v>
          </cell>
          <cell r="R158">
            <v>295</v>
          </cell>
          <cell r="T158" t="str">
            <v>v</v>
          </cell>
        </row>
        <row r="159">
          <cell r="A159">
            <v>159</v>
          </cell>
          <cell r="B159">
            <v>40589</v>
          </cell>
          <cell r="C159">
            <v>40589</v>
          </cell>
          <cell r="D159">
            <v>944</v>
          </cell>
          <cell r="F159">
            <v>0</v>
          </cell>
          <cell r="H159">
            <v>68</v>
          </cell>
          <cell r="J159">
            <v>852</v>
          </cell>
          <cell r="L159">
            <v>436</v>
          </cell>
          <cell r="N159">
            <v>8</v>
          </cell>
          <cell r="P159">
            <v>44</v>
          </cell>
          <cell r="R159">
            <v>384</v>
          </cell>
          <cell r="T159" t="str">
            <v>v</v>
          </cell>
        </row>
        <row r="160">
          <cell r="A160">
            <v>160</v>
          </cell>
          <cell r="B160">
            <v>40617</v>
          </cell>
          <cell r="C160">
            <v>40617</v>
          </cell>
          <cell r="D160">
            <v>1513</v>
          </cell>
          <cell r="F160">
            <v>1</v>
          </cell>
          <cell r="H160">
            <v>64</v>
          </cell>
          <cell r="J160">
            <v>1426</v>
          </cell>
          <cell r="L160">
            <v>740</v>
          </cell>
          <cell r="N160">
            <v>5</v>
          </cell>
          <cell r="P160">
            <v>65</v>
          </cell>
          <cell r="R160">
            <v>670</v>
          </cell>
          <cell r="T160" t="str">
            <v>v</v>
          </cell>
        </row>
        <row r="161">
          <cell r="A161">
            <v>161</v>
          </cell>
          <cell r="B161">
            <v>40648</v>
          </cell>
          <cell r="C161">
            <v>40648</v>
          </cell>
          <cell r="D161">
            <v>1633</v>
          </cell>
          <cell r="F161">
            <v>2</v>
          </cell>
          <cell r="H161">
            <v>50</v>
          </cell>
          <cell r="J161">
            <v>1558</v>
          </cell>
          <cell r="L161">
            <v>613</v>
          </cell>
          <cell r="N161">
            <v>6</v>
          </cell>
          <cell r="P161">
            <v>39</v>
          </cell>
          <cell r="R161">
            <v>568</v>
          </cell>
          <cell r="T161" t="str">
            <v>v</v>
          </cell>
        </row>
        <row r="162">
          <cell r="A162">
            <v>162</v>
          </cell>
          <cell r="B162">
            <v>40678</v>
          </cell>
          <cell r="C162">
            <v>40678</v>
          </cell>
          <cell r="D162">
            <v>2130</v>
          </cell>
          <cell r="F162">
            <v>1</v>
          </cell>
          <cell r="H162">
            <v>85</v>
          </cell>
          <cell r="J162">
            <v>2025</v>
          </cell>
          <cell r="L162">
            <v>1282</v>
          </cell>
          <cell r="N162">
            <v>6</v>
          </cell>
          <cell r="P162">
            <v>78</v>
          </cell>
          <cell r="R162">
            <v>1198</v>
          </cell>
          <cell r="T162" t="str">
            <v>v</v>
          </cell>
        </row>
        <row r="163">
          <cell r="A163">
            <v>163</v>
          </cell>
          <cell r="B163">
            <v>40709</v>
          </cell>
          <cell r="C163">
            <v>40709</v>
          </cell>
          <cell r="D163">
            <v>1601</v>
          </cell>
          <cell r="F163">
            <v>0</v>
          </cell>
          <cell r="H163">
            <v>48</v>
          </cell>
          <cell r="J163">
            <v>1531</v>
          </cell>
          <cell r="L163">
            <v>874</v>
          </cell>
          <cell r="N163">
            <v>5</v>
          </cell>
          <cell r="P163">
            <v>38</v>
          </cell>
          <cell r="R163">
            <v>831</v>
          </cell>
          <cell r="T163" t="str">
            <v>v</v>
          </cell>
        </row>
        <row r="164">
          <cell r="A164">
            <v>164</v>
          </cell>
          <cell r="B164">
            <v>40739</v>
          </cell>
          <cell r="C164">
            <v>40739</v>
          </cell>
          <cell r="D164">
            <v>1337</v>
          </cell>
          <cell r="F164">
            <v>1</v>
          </cell>
          <cell r="H164">
            <v>66</v>
          </cell>
          <cell r="J164">
            <v>1237</v>
          </cell>
          <cell r="L164">
            <v>594</v>
          </cell>
          <cell r="N164">
            <v>3</v>
          </cell>
          <cell r="P164">
            <v>47</v>
          </cell>
          <cell r="R164">
            <v>544</v>
          </cell>
          <cell r="T164" t="str">
            <v>v</v>
          </cell>
        </row>
        <row r="165">
          <cell r="A165">
            <v>165</v>
          </cell>
          <cell r="B165">
            <v>40770</v>
          </cell>
          <cell r="C165">
            <v>40770</v>
          </cell>
          <cell r="D165">
            <v>993</v>
          </cell>
          <cell r="F165">
            <v>0</v>
          </cell>
          <cell r="H165">
            <v>82</v>
          </cell>
          <cell r="J165">
            <v>897</v>
          </cell>
          <cell r="L165">
            <v>428</v>
          </cell>
          <cell r="N165">
            <v>10</v>
          </cell>
          <cell r="P165">
            <v>33</v>
          </cell>
          <cell r="R165">
            <v>385</v>
          </cell>
          <cell r="T165" t="str">
            <v>v</v>
          </cell>
        </row>
        <row r="166">
          <cell r="A166">
            <v>166</v>
          </cell>
          <cell r="B166">
            <v>40801</v>
          </cell>
          <cell r="C166">
            <v>40801</v>
          </cell>
          <cell r="D166">
            <v>946</v>
          </cell>
          <cell r="F166">
            <v>4</v>
          </cell>
          <cell r="H166">
            <v>56</v>
          </cell>
          <cell r="J166">
            <v>871</v>
          </cell>
          <cell r="L166">
            <v>408</v>
          </cell>
          <cell r="N166">
            <v>16</v>
          </cell>
          <cell r="P166">
            <v>34</v>
          </cell>
          <cell r="R166">
            <v>358</v>
          </cell>
          <cell r="T166" t="str">
            <v>v</v>
          </cell>
        </row>
        <row r="167">
          <cell r="A167">
            <v>167</v>
          </cell>
          <cell r="B167">
            <v>40831</v>
          </cell>
          <cell r="C167">
            <v>40831</v>
          </cell>
          <cell r="D167">
            <v>923</v>
          </cell>
          <cell r="F167">
            <v>1</v>
          </cell>
          <cell r="H167">
            <v>52</v>
          </cell>
          <cell r="J167">
            <v>828</v>
          </cell>
          <cell r="L167">
            <v>375</v>
          </cell>
          <cell r="N167">
            <v>26</v>
          </cell>
          <cell r="P167">
            <v>30</v>
          </cell>
          <cell r="R167">
            <v>319</v>
          </cell>
          <cell r="T167" t="str">
            <v>v</v>
          </cell>
        </row>
        <row r="168">
          <cell r="A168">
            <v>168</v>
          </cell>
          <cell r="B168">
            <v>40862</v>
          </cell>
          <cell r="C168">
            <v>40862</v>
          </cell>
          <cell r="D168">
            <v>937</v>
          </cell>
          <cell r="F168">
            <v>1</v>
          </cell>
          <cell r="H168">
            <v>51</v>
          </cell>
          <cell r="J168">
            <v>839</v>
          </cell>
          <cell r="L168">
            <v>339</v>
          </cell>
          <cell r="N168">
            <v>15</v>
          </cell>
          <cell r="P168">
            <v>28</v>
          </cell>
          <cell r="R168">
            <v>296</v>
          </cell>
          <cell r="T168" t="str">
            <v>v</v>
          </cell>
        </row>
        <row r="169">
          <cell r="A169">
            <v>169</v>
          </cell>
          <cell r="B169">
            <v>40892</v>
          </cell>
          <cell r="C169">
            <v>40892</v>
          </cell>
          <cell r="D169">
            <v>934</v>
          </cell>
          <cell r="F169">
            <v>1</v>
          </cell>
          <cell r="H169">
            <v>55</v>
          </cell>
          <cell r="J169">
            <v>652</v>
          </cell>
          <cell r="L169">
            <v>321</v>
          </cell>
          <cell r="N169">
            <v>15</v>
          </cell>
          <cell r="P169">
            <v>16</v>
          </cell>
          <cell r="R169">
            <v>290</v>
          </cell>
          <cell r="T169" t="str">
            <v>v</v>
          </cell>
        </row>
        <row r="170">
          <cell r="A170">
            <v>170</v>
          </cell>
          <cell r="B170">
            <v>40923</v>
          </cell>
          <cell r="C170">
            <v>40923</v>
          </cell>
          <cell r="D170">
            <v>816</v>
          </cell>
          <cell r="F170">
            <v>0</v>
          </cell>
          <cell r="H170">
            <v>55</v>
          </cell>
          <cell r="J170">
            <v>585</v>
          </cell>
          <cell r="L170">
            <v>295</v>
          </cell>
          <cell r="N170">
            <v>24</v>
          </cell>
          <cell r="P170">
            <v>24</v>
          </cell>
          <cell r="R170">
            <v>247</v>
          </cell>
          <cell r="T170" t="str">
            <v>v</v>
          </cell>
        </row>
        <row r="171">
          <cell r="A171">
            <v>171</v>
          </cell>
          <cell r="B171">
            <v>40954</v>
          </cell>
          <cell r="C171">
            <v>40954</v>
          </cell>
          <cell r="D171">
            <v>1160</v>
          </cell>
          <cell r="F171">
            <v>1</v>
          </cell>
          <cell r="H171">
            <v>57</v>
          </cell>
          <cell r="J171">
            <v>902</v>
          </cell>
          <cell r="L171">
            <v>450</v>
          </cell>
          <cell r="N171">
            <v>105</v>
          </cell>
          <cell r="P171">
            <v>31</v>
          </cell>
          <cell r="R171">
            <v>314</v>
          </cell>
          <cell r="T171" t="str">
            <v>v</v>
          </cell>
        </row>
        <row r="172">
          <cell r="A172">
            <v>172</v>
          </cell>
          <cell r="B172">
            <v>40983</v>
          </cell>
          <cell r="C172">
            <v>40983</v>
          </cell>
          <cell r="D172">
            <v>1479</v>
          </cell>
          <cell r="F172">
            <v>0</v>
          </cell>
          <cell r="H172">
            <v>49</v>
          </cell>
          <cell r="J172">
            <v>1203</v>
          </cell>
          <cell r="L172">
            <v>478</v>
          </cell>
          <cell r="N172">
            <v>37</v>
          </cell>
          <cell r="P172">
            <v>26</v>
          </cell>
          <cell r="R172">
            <v>415</v>
          </cell>
          <cell r="T172" t="str">
            <v>v</v>
          </cell>
        </row>
        <row r="173">
          <cell r="A173">
            <v>173</v>
          </cell>
          <cell r="B173">
            <v>41014</v>
          </cell>
          <cell r="C173">
            <v>41014</v>
          </cell>
          <cell r="D173">
            <v>1551</v>
          </cell>
          <cell r="F173">
            <v>0</v>
          </cell>
          <cell r="H173">
            <v>67</v>
          </cell>
          <cell r="J173">
            <v>1418</v>
          </cell>
          <cell r="L173">
            <v>465</v>
          </cell>
          <cell r="N173">
            <v>18</v>
          </cell>
          <cell r="P173">
            <v>33</v>
          </cell>
          <cell r="R173">
            <v>414</v>
          </cell>
          <cell r="T173" t="str">
            <v>v</v>
          </cell>
        </row>
        <row r="174">
          <cell r="A174">
            <v>174</v>
          </cell>
          <cell r="B174">
            <v>41044</v>
          </cell>
          <cell r="C174">
            <v>41044</v>
          </cell>
          <cell r="D174">
            <v>1365</v>
          </cell>
          <cell r="F174">
            <v>0</v>
          </cell>
          <cell r="H174">
            <v>46</v>
          </cell>
          <cell r="J174">
            <v>1263</v>
          </cell>
          <cell r="L174">
            <v>389</v>
          </cell>
          <cell r="N174">
            <v>10</v>
          </cell>
          <cell r="P174">
            <v>31</v>
          </cell>
          <cell r="R174">
            <v>348</v>
          </cell>
          <cell r="T174" t="str">
            <v>v</v>
          </cell>
        </row>
        <row r="175">
          <cell r="A175">
            <v>175</v>
          </cell>
          <cell r="B175">
            <v>41075</v>
          </cell>
          <cell r="C175">
            <v>41075</v>
          </cell>
          <cell r="D175">
            <v>1066</v>
          </cell>
          <cell r="F175">
            <v>1</v>
          </cell>
          <cell r="H175">
            <v>53</v>
          </cell>
          <cell r="J175">
            <v>972</v>
          </cell>
          <cell r="L175">
            <v>426</v>
          </cell>
          <cell r="N175">
            <v>8</v>
          </cell>
          <cell r="P175">
            <v>17</v>
          </cell>
          <cell r="R175">
            <v>401</v>
          </cell>
          <cell r="T175" t="str">
            <v>v</v>
          </cell>
        </row>
        <row r="176">
          <cell r="A176">
            <v>176</v>
          </cell>
          <cell r="B176">
            <v>41105</v>
          </cell>
          <cell r="C176">
            <v>41105</v>
          </cell>
          <cell r="D176">
            <v>1466</v>
          </cell>
          <cell r="F176">
            <v>0</v>
          </cell>
          <cell r="H176">
            <v>61</v>
          </cell>
          <cell r="J176">
            <v>1350</v>
          </cell>
          <cell r="L176">
            <v>549</v>
          </cell>
          <cell r="N176">
            <v>14</v>
          </cell>
          <cell r="P176">
            <v>37</v>
          </cell>
          <cell r="R176">
            <v>498</v>
          </cell>
          <cell r="T176" t="str">
            <v>v</v>
          </cell>
        </row>
        <row r="177">
          <cell r="A177">
            <v>177</v>
          </cell>
          <cell r="B177">
            <v>41136</v>
          </cell>
          <cell r="C177">
            <v>41136</v>
          </cell>
          <cell r="D177">
            <v>1201</v>
          </cell>
          <cell r="F177">
            <v>2</v>
          </cell>
          <cell r="H177">
            <v>56</v>
          </cell>
          <cell r="J177">
            <v>1076</v>
          </cell>
          <cell r="L177">
            <v>391</v>
          </cell>
          <cell r="N177">
            <v>7</v>
          </cell>
          <cell r="P177">
            <v>26</v>
          </cell>
          <cell r="R177">
            <v>358</v>
          </cell>
          <cell r="T177" t="str">
            <v>v</v>
          </cell>
        </row>
        <row r="178">
          <cell r="A178">
            <v>178</v>
          </cell>
          <cell r="B178">
            <v>41167</v>
          </cell>
          <cell r="C178">
            <v>41167</v>
          </cell>
          <cell r="D178">
            <v>965</v>
          </cell>
          <cell r="F178">
            <v>0</v>
          </cell>
          <cell r="H178">
            <v>54</v>
          </cell>
          <cell r="J178">
            <v>865</v>
          </cell>
          <cell r="L178">
            <v>345</v>
          </cell>
          <cell r="N178">
            <v>9</v>
          </cell>
          <cell r="P178">
            <v>26</v>
          </cell>
          <cell r="R178">
            <v>310</v>
          </cell>
          <cell r="T178" t="str">
            <v>v</v>
          </cell>
        </row>
        <row r="179">
          <cell r="A179">
            <v>179</v>
          </cell>
          <cell r="B179">
            <v>41197</v>
          </cell>
          <cell r="C179">
            <v>41197</v>
          </cell>
          <cell r="D179">
            <v>951</v>
          </cell>
          <cell r="F179">
            <v>1</v>
          </cell>
          <cell r="H179">
            <v>43</v>
          </cell>
          <cell r="J179">
            <v>767</v>
          </cell>
          <cell r="L179">
            <v>411</v>
          </cell>
          <cell r="N179">
            <v>8</v>
          </cell>
          <cell r="P179">
            <v>33</v>
          </cell>
          <cell r="R179">
            <v>370</v>
          </cell>
          <cell r="T179" t="str">
            <v>v</v>
          </cell>
        </row>
        <row r="180">
          <cell r="A180">
            <v>180</v>
          </cell>
          <cell r="B180">
            <v>41228</v>
          </cell>
          <cell r="C180">
            <v>41228</v>
          </cell>
          <cell r="D180">
            <v>1240</v>
          </cell>
          <cell r="F180">
            <v>4</v>
          </cell>
          <cell r="H180">
            <v>50</v>
          </cell>
          <cell r="J180">
            <v>1060</v>
          </cell>
          <cell r="L180">
            <v>324</v>
          </cell>
          <cell r="N180">
            <v>11</v>
          </cell>
          <cell r="P180">
            <v>18</v>
          </cell>
          <cell r="R180">
            <v>295</v>
          </cell>
          <cell r="T180" t="str">
            <v>v</v>
          </cell>
        </row>
        <row r="181">
          <cell r="A181">
            <v>181</v>
          </cell>
          <cell r="B181">
            <v>41258</v>
          </cell>
          <cell r="C181">
            <v>41258</v>
          </cell>
          <cell r="D181">
            <v>794</v>
          </cell>
          <cell r="F181">
            <v>3</v>
          </cell>
          <cell r="H181">
            <v>29</v>
          </cell>
          <cell r="J181">
            <v>663</v>
          </cell>
          <cell r="L181">
            <v>140</v>
          </cell>
          <cell r="N181">
            <v>3</v>
          </cell>
          <cell r="P181">
            <v>7</v>
          </cell>
          <cell r="R181">
            <v>130</v>
          </cell>
          <cell r="T181" t="str">
            <v>v</v>
          </cell>
        </row>
        <row r="182">
          <cell r="A182">
            <v>182</v>
          </cell>
          <cell r="B182">
            <v>41289</v>
          </cell>
          <cell r="C182">
            <v>41289</v>
          </cell>
          <cell r="D182">
            <v>733</v>
          </cell>
          <cell r="F182">
            <v>2</v>
          </cell>
          <cell r="H182">
            <v>47</v>
          </cell>
          <cell r="J182">
            <v>622</v>
          </cell>
          <cell r="L182">
            <v>294</v>
          </cell>
          <cell r="N182">
            <v>11</v>
          </cell>
          <cell r="P182">
            <v>20</v>
          </cell>
          <cell r="R182">
            <v>263</v>
          </cell>
          <cell r="T182" t="str">
            <v>v</v>
          </cell>
        </row>
        <row r="183">
          <cell r="A183">
            <v>183</v>
          </cell>
          <cell r="B183">
            <v>41320</v>
          </cell>
          <cell r="C183">
            <v>41320</v>
          </cell>
          <cell r="D183">
            <v>940</v>
          </cell>
          <cell r="F183">
            <v>0</v>
          </cell>
          <cell r="H183">
            <v>64</v>
          </cell>
          <cell r="J183">
            <v>801</v>
          </cell>
          <cell r="L183">
            <v>356</v>
          </cell>
          <cell r="N183">
            <v>4</v>
          </cell>
          <cell r="P183">
            <v>38</v>
          </cell>
          <cell r="R183">
            <v>314</v>
          </cell>
          <cell r="T183" t="str">
            <v>v</v>
          </cell>
        </row>
        <row r="184">
          <cell r="A184">
            <v>184</v>
          </cell>
          <cell r="B184">
            <v>41348</v>
          </cell>
          <cell r="C184">
            <v>41348</v>
          </cell>
          <cell r="D184">
            <v>867</v>
          </cell>
          <cell r="F184">
            <v>6</v>
          </cell>
          <cell r="H184">
            <v>43</v>
          </cell>
          <cell r="J184">
            <v>784</v>
          </cell>
          <cell r="L184">
            <v>478</v>
          </cell>
          <cell r="N184">
            <v>1</v>
          </cell>
          <cell r="P184">
            <v>31</v>
          </cell>
          <cell r="R184">
            <v>821</v>
          </cell>
          <cell r="T184" t="str">
            <v>v</v>
          </cell>
        </row>
        <row r="185">
          <cell r="A185">
            <v>185</v>
          </cell>
          <cell r="B185">
            <v>41379</v>
          </cell>
          <cell r="C185">
            <v>41379</v>
          </cell>
          <cell r="D185">
            <v>2066</v>
          </cell>
          <cell r="F185">
            <v>17</v>
          </cell>
          <cell r="H185">
            <v>67</v>
          </cell>
          <cell r="J185">
            <v>1895</v>
          </cell>
          <cell r="L185">
            <v>1077</v>
          </cell>
          <cell r="N185">
            <v>7</v>
          </cell>
          <cell r="P185">
            <v>67</v>
          </cell>
          <cell r="R185">
            <v>1991</v>
          </cell>
          <cell r="T185" t="str">
            <v>v</v>
          </cell>
        </row>
        <row r="186">
          <cell r="A186">
            <v>186</v>
          </cell>
          <cell r="B186">
            <v>41409</v>
          </cell>
          <cell r="C186">
            <v>41409</v>
          </cell>
          <cell r="D186">
            <v>2166</v>
          </cell>
          <cell r="F186">
            <v>23</v>
          </cell>
          <cell r="H186">
            <v>69</v>
          </cell>
          <cell r="J186">
            <v>1967</v>
          </cell>
          <cell r="L186">
            <v>1015</v>
          </cell>
          <cell r="N186">
            <v>32</v>
          </cell>
          <cell r="P186">
            <v>50</v>
          </cell>
          <cell r="R186">
            <v>2083</v>
          </cell>
          <cell r="T186" t="str">
            <v>v</v>
          </cell>
        </row>
        <row r="187">
          <cell r="A187">
            <v>187</v>
          </cell>
          <cell r="B187">
            <v>41440</v>
          </cell>
          <cell r="C187">
            <v>41440</v>
          </cell>
          <cell r="D187">
            <v>1510</v>
          </cell>
          <cell r="F187">
            <v>6</v>
          </cell>
          <cell r="H187">
            <v>62</v>
          </cell>
          <cell r="J187">
            <v>1372</v>
          </cell>
          <cell r="L187">
            <v>759</v>
          </cell>
          <cell r="N187">
            <v>14</v>
          </cell>
          <cell r="P187">
            <v>43</v>
          </cell>
          <cell r="R187">
            <v>1449</v>
          </cell>
          <cell r="T187" t="str">
            <v>v</v>
          </cell>
        </row>
        <row r="188">
          <cell r="A188">
            <v>188</v>
          </cell>
          <cell r="B188">
            <v>41470</v>
          </cell>
          <cell r="C188">
            <v>41470</v>
          </cell>
          <cell r="D188">
            <v>1998</v>
          </cell>
          <cell r="F188">
            <v>2</v>
          </cell>
          <cell r="H188">
            <v>58</v>
          </cell>
          <cell r="J188">
            <v>1813</v>
          </cell>
          <cell r="L188">
            <v>990</v>
          </cell>
          <cell r="N188">
            <v>24</v>
          </cell>
          <cell r="P188">
            <v>42</v>
          </cell>
          <cell r="R188">
            <v>1932</v>
          </cell>
          <cell r="T188" t="str">
            <v>v</v>
          </cell>
        </row>
        <row r="189">
          <cell r="A189">
            <v>189</v>
          </cell>
          <cell r="B189">
            <v>41501</v>
          </cell>
          <cell r="C189">
            <v>41501</v>
          </cell>
          <cell r="D189">
            <v>1521</v>
          </cell>
          <cell r="F189">
            <v>9</v>
          </cell>
          <cell r="H189">
            <v>42</v>
          </cell>
          <cell r="J189">
            <v>1362</v>
          </cell>
          <cell r="L189">
            <v>764</v>
          </cell>
          <cell r="N189">
            <v>29</v>
          </cell>
          <cell r="P189">
            <v>30</v>
          </cell>
          <cell r="R189">
            <v>1461</v>
          </cell>
          <cell r="T189" t="str">
            <v>v</v>
          </cell>
        </row>
        <row r="190">
          <cell r="A190">
            <v>190</v>
          </cell>
          <cell r="B190">
            <v>41532</v>
          </cell>
          <cell r="C190">
            <v>41532</v>
          </cell>
          <cell r="D190">
            <v>1332</v>
          </cell>
          <cell r="F190">
            <v>2</v>
          </cell>
          <cell r="H190">
            <v>57</v>
          </cell>
          <cell r="J190">
            <v>1206</v>
          </cell>
          <cell r="L190">
            <v>709</v>
          </cell>
          <cell r="N190">
            <v>16</v>
          </cell>
          <cell r="P190">
            <v>33</v>
          </cell>
          <cell r="R190">
            <v>1283</v>
          </cell>
          <cell r="T190" t="str">
            <v>v</v>
          </cell>
        </row>
        <row r="191">
          <cell r="A191">
            <v>191</v>
          </cell>
          <cell r="B191">
            <v>41562</v>
          </cell>
          <cell r="C191">
            <v>41562</v>
          </cell>
          <cell r="D191">
            <v>1156</v>
          </cell>
          <cell r="F191">
            <v>6</v>
          </cell>
          <cell r="H191">
            <v>85</v>
          </cell>
          <cell r="J191">
            <v>964</v>
          </cell>
          <cell r="L191">
            <v>567</v>
          </cell>
          <cell r="N191">
            <v>109</v>
          </cell>
          <cell r="P191">
            <v>38</v>
          </cell>
          <cell r="R191">
            <v>1009</v>
          </cell>
          <cell r="T191" t="str">
            <v>v</v>
          </cell>
        </row>
        <row r="192">
          <cell r="A192">
            <v>192</v>
          </cell>
          <cell r="B192">
            <v>41593</v>
          </cell>
          <cell r="C192">
            <v>41593</v>
          </cell>
          <cell r="D192">
            <v>1393</v>
          </cell>
          <cell r="F192">
            <v>2</v>
          </cell>
          <cell r="H192">
            <v>65</v>
          </cell>
          <cell r="J192">
            <v>1193</v>
          </cell>
          <cell r="L192">
            <v>495</v>
          </cell>
          <cell r="N192">
            <v>107</v>
          </cell>
          <cell r="P192">
            <v>34</v>
          </cell>
          <cell r="R192">
            <v>1250</v>
          </cell>
          <cell r="T192" t="str">
            <v>v</v>
          </cell>
        </row>
        <row r="193">
          <cell r="A193">
            <v>193</v>
          </cell>
          <cell r="B193">
            <v>41623</v>
          </cell>
          <cell r="C193">
            <v>41623</v>
          </cell>
          <cell r="D193">
            <v>544</v>
          </cell>
          <cell r="F193">
            <v>5</v>
          </cell>
          <cell r="H193">
            <v>36</v>
          </cell>
          <cell r="J193">
            <v>423</v>
          </cell>
          <cell r="L193">
            <v>262</v>
          </cell>
          <cell r="N193">
            <v>29</v>
          </cell>
          <cell r="P193">
            <v>21</v>
          </cell>
          <cell r="R193">
            <v>493</v>
          </cell>
          <cell r="T193" t="str">
            <v>v</v>
          </cell>
        </row>
        <row r="194">
          <cell r="A194">
            <v>194</v>
          </cell>
          <cell r="B194">
            <v>41654</v>
          </cell>
          <cell r="C194">
            <v>41654</v>
          </cell>
          <cell r="D194">
            <v>878</v>
          </cell>
          <cell r="F194">
            <v>1</v>
          </cell>
          <cell r="H194">
            <v>52</v>
          </cell>
          <cell r="J194">
            <v>725</v>
          </cell>
          <cell r="L194">
            <v>506</v>
          </cell>
          <cell r="N194">
            <v>17</v>
          </cell>
          <cell r="P194">
            <v>37</v>
          </cell>
          <cell r="R194">
            <v>823</v>
          </cell>
          <cell r="T194" t="str">
            <v>v</v>
          </cell>
        </row>
        <row r="195">
          <cell r="A195">
            <v>195</v>
          </cell>
          <cell r="B195">
            <v>41685</v>
          </cell>
          <cell r="C195">
            <v>41685</v>
          </cell>
          <cell r="D195">
            <v>1324</v>
          </cell>
          <cell r="F195">
            <v>4</v>
          </cell>
          <cell r="H195">
            <v>55</v>
          </cell>
          <cell r="J195">
            <v>1098</v>
          </cell>
          <cell r="L195">
            <v>795</v>
          </cell>
          <cell r="N195">
            <v>19</v>
          </cell>
          <cell r="P195">
            <v>31</v>
          </cell>
          <cell r="R195">
            <v>1269</v>
          </cell>
          <cell r="T195" t="str">
            <v>v</v>
          </cell>
        </row>
        <row r="196">
          <cell r="A196">
            <v>196</v>
          </cell>
          <cell r="B196">
            <v>41713</v>
          </cell>
          <cell r="C196">
            <v>41713</v>
          </cell>
          <cell r="D196">
            <v>2249</v>
          </cell>
          <cell r="F196">
            <v>1</v>
          </cell>
          <cell r="H196">
            <v>77</v>
          </cell>
          <cell r="J196">
            <v>2055</v>
          </cell>
          <cell r="L196">
            <v>1275</v>
          </cell>
          <cell r="N196">
            <v>2</v>
          </cell>
          <cell r="P196">
            <v>51</v>
          </cell>
          <cell r="R196">
            <v>2192</v>
          </cell>
          <cell r="T196" t="str">
            <v>v</v>
          </cell>
        </row>
        <row r="197">
          <cell r="A197">
            <v>197</v>
          </cell>
          <cell r="B197">
            <v>41744</v>
          </cell>
          <cell r="C197">
            <v>41744</v>
          </cell>
          <cell r="D197">
            <v>2554</v>
          </cell>
          <cell r="F197">
            <v>3</v>
          </cell>
          <cell r="H197">
            <v>55</v>
          </cell>
          <cell r="J197">
            <v>2404</v>
          </cell>
          <cell r="L197">
            <v>1372</v>
          </cell>
          <cell r="N197">
            <v>11</v>
          </cell>
          <cell r="P197">
            <v>57</v>
          </cell>
          <cell r="R197">
            <v>2478</v>
          </cell>
          <cell r="T197" t="str">
            <v>v</v>
          </cell>
        </row>
        <row r="198">
          <cell r="A198">
            <v>198</v>
          </cell>
          <cell r="B198">
            <v>41774</v>
          </cell>
          <cell r="C198">
            <v>41774</v>
          </cell>
          <cell r="D198">
            <v>2043</v>
          </cell>
          <cell r="F198">
            <v>0</v>
          </cell>
          <cell r="H198">
            <v>107</v>
          </cell>
          <cell r="J198">
            <v>1833</v>
          </cell>
          <cell r="L198">
            <v>978</v>
          </cell>
          <cell r="N198">
            <v>8</v>
          </cell>
          <cell r="P198">
            <v>58</v>
          </cell>
          <cell r="R198">
            <v>1971</v>
          </cell>
          <cell r="T198" t="str">
            <v>v</v>
          </cell>
        </row>
        <row r="199">
          <cell r="A199">
            <v>199</v>
          </cell>
          <cell r="B199">
            <v>41805</v>
          </cell>
          <cell r="C199">
            <v>41805</v>
          </cell>
          <cell r="D199">
            <v>1643</v>
          </cell>
          <cell r="F199">
            <v>3</v>
          </cell>
          <cell r="H199">
            <v>74</v>
          </cell>
          <cell r="J199">
            <v>1470</v>
          </cell>
          <cell r="L199">
            <v>789</v>
          </cell>
          <cell r="N199">
            <v>7</v>
          </cell>
          <cell r="P199">
            <v>39</v>
          </cell>
          <cell r="R199">
            <v>1597</v>
          </cell>
          <cell r="T199" t="str">
            <v>v</v>
          </cell>
        </row>
        <row r="200">
          <cell r="A200">
            <v>200</v>
          </cell>
          <cell r="B200">
            <v>41835</v>
          </cell>
          <cell r="C200">
            <v>41835</v>
          </cell>
          <cell r="D200">
            <v>2460</v>
          </cell>
          <cell r="F200">
            <v>8</v>
          </cell>
          <cell r="H200">
            <v>106</v>
          </cell>
          <cell r="J200">
            <v>2233</v>
          </cell>
          <cell r="L200">
            <v>1358</v>
          </cell>
          <cell r="N200">
            <v>15</v>
          </cell>
          <cell r="P200">
            <v>38</v>
          </cell>
          <cell r="R200">
            <v>2406</v>
          </cell>
          <cell r="T200" t="str">
            <v>v</v>
          </cell>
        </row>
        <row r="201">
          <cell r="A201">
            <v>201</v>
          </cell>
          <cell r="B201">
            <v>41866</v>
          </cell>
          <cell r="C201">
            <v>41866</v>
          </cell>
          <cell r="D201">
            <v>1507</v>
          </cell>
          <cell r="F201">
            <v>4</v>
          </cell>
          <cell r="H201">
            <v>67</v>
          </cell>
          <cell r="J201">
            <v>1355</v>
          </cell>
          <cell r="L201">
            <v>640</v>
          </cell>
          <cell r="N201">
            <v>3</v>
          </cell>
          <cell r="P201">
            <v>24</v>
          </cell>
          <cell r="R201">
            <v>1478</v>
          </cell>
          <cell r="T201" t="str">
            <v>v</v>
          </cell>
        </row>
        <row r="202">
          <cell r="A202">
            <v>202</v>
          </cell>
          <cell r="B202">
            <v>41897</v>
          </cell>
          <cell r="C202">
            <v>41897</v>
          </cell>
          <cell r="D202">
            <v>1545</v>
          </cell>
          <cell r="F202">
            <v>5</v>
          </cell>
          <cell r="H202">
            <v>70</v>
          </cell>
          <cell r="J202">
            <v>1370</v>
          </cell>
          <cell r="L202">
            <v>649</v>
          </cell>
          <cell r="N202">
            <v>3</v>
          </cell>
          <cell r="P202">
            <v>42</v>
          </cell>
          <cell r="R202">
            <v>1497</v>
          </cell>
          <cell r="T202" t="str">
            <v>v</v>
          </cell>
        </row>
        <row r="203">
          <cell r="A203">
            <v>203</v>
          </cell>
          <cell r="B203">
            <v>41927</v>
          </cell>
          <cell r="C203">
            <v>41927</v>
          </cell>
          <cell r="D203">
            <v>1670</v>
          </cell>
          <cell r="F203">
            <v>4</v>
          </cell>
          <cell r="H203">
            <v>63</v>
          </cell>
          <cell r="J203">
            <v>1491</v>
          </cell>
          <cell r="L203">
            <v>698</v>
          </cell>
          <cell r="N203">
            <v>6</v>
          </cell>
          <cell r="P203">
            <v>46</v>
          </cell>
          <cell r="R203">
            <v>1616</v>
          </cell>
          <cell r="T203" t="str">
            <v>v</v>
          </cell>
        </row>
        <row r="204">
          <cell r="A204">
            <v>204</v>
          </cell>
          <cell r="B204">
            <v>41958</v>
          </cell>
          <cell r="C204">
            <v>41958</v>
          </cell>
          <cell r="D204">
            <v>1732</v>
          </cell>
          <cell r="F204">
            <v>8</v>
          </cell>
          <cell r="H204">
            <v>86</v>
          </cell>
          <cell r="J204">
            <v>1444</v>
          </cell>
          <cell r="L204">
            <v>525</v>
          </cell>
          <cell r="N204">
            <v>23</v>
          </cell>
          <cell r="P204">
            <v>34</v>
          </cell>
          <cell r="R204">
            <v>1671</v>
          </cell>
          <cell r="T204" t="str">
            <v>v</v>
          </cell>
        </row>
        <row r="205">
          <cell r="A205">
            <v>205</v>
          </cell>
          <cell r="B205">
            <v>41988</v>
          </cell>
          <cell r="C205">
            <v>41988</v>
          </cell>
          <cell r="D205">
            <v>832</v>
          </cell>
          <cell r="F205">
            <v>4</v>
          </cell>
          <cell r="H205">
            <v>40</v>
          </cell>
          <cell r="J205">
            <v>665</v>
          </cell>
          <cell r="L205">
            <v>345</v>
          </cell>
          <cell r="N205">
            <v>35</v>
          </cell>
          <cell r="P205">
            <v>16</v>
          </cell>
          <cell r="R205">
            <v>781</v>
          </cell>
          <cell r="T205" t="str">
            <v>v</v>
          </cell>
        </row>
        <row r="206">
          <cell r="A206">
            <v>206</v>
          </cell>
          <cell r="B206">
            <v>42019</v>
          </cell>
          <cell r="C206">
            <v>42019</v>
          </cell>
          <cell r="D206">
            <v>918</v>
          </cell>
          <cell r="F206">
            <v>2</v>
          </cell>
          <cell r="H206">
            <v>57</v>
          </cell>
          <cell r="J206">
            <v>773</v>
          </cell>
          <cell r="L206">
            <v>520</v>
          </cell>
          <cell r="N206">
            <v>13</v>
          </cell>
          <cell r="P206">
            <v>33</v>
          </cell>
          <cell r="R206">
            <v>872</v>
          </cell>
          <cell r="T206" t="str">
            <v>v</v>
          </cell>
        </row>
        <row r="207">
          <cell r="A207">
            <v>207</v>
          </cell>
          <cell r="B207">
            <v>42050</v>
          </cell>
          <cell r="C207">
            <v>42050</v>
          </cell>
          <cell r="D207">
            <v>1311</v>
          </cell>
          <cell r="F207">
            <v>3</v>
          </cell>
          <cell r="H207">
            <v>84</v>
          </cell>
          <cell r="J207">
            <v>1112</v>
          </cell>
          <cell r="L207">
            <v>677</v>
          </cell>
          <cell r="N207">
            <v>15</v>
          </cell>
          <cell r="P207">
            <v>51</v>
          </cell>
          <cell r="R207">
            <v>1243</v>
          </cell>
          <cell r="T207" t="str">
            <v>v</v>
          </cell>
        </row>
        <row r="208">
          <cell r="A208">
            <v>208</v>
          </cell>
          <cell r="B208">
            <v>42078</v>
          </cell>
          <cell r="C208">
            <v>42078</v>
          </cell>
          <cell r="D208">
            <v>1996</v>
          </cell>
          <cell r="F208">
            <v>3</v>
          </cell>
          <cell r="H208">
            <v>81</v>
          </cell>
          <cell r="J208">
            <v>1801</v>
          </cell>
          <cell r="L208">
            <v>988</v>
          </cell>
          <cell r="N208">
            <v>18</v>
          </cell>
          <cell r="P208">
            <v>43</v>
          </cell>
          <cell r="R208">
            <v>1932</v>
          </cell>
          <cell r="T208" t="str">
            <v>v</v>
          </cell>
        </row>
        <row r="209">
          <cell r="A209">
            <v>209</v>
          </cell>
          <cell r="B209">
            <v>42109</v>
          </cell>
          <cell r="C209">
            <v>42109</v>
          </cell>
          <cell r="D209">
            <v>1949</v>
          </cell>
          <cell r="F209">
            <v>2</v>
          </cell>
          <cell r="H209">
            <v>59</v>
          </cell>
          <cell r="J209">
            <v>1810</v>
          </cell>
          <cell r="L209">
            <v>983</v>
          </cell>
          <cell r="N209">
            <v>144</v>
          </cell>
          <cell r="P209">
            <v>48</v>
          </cell>
          <cell r="R209">
            <v>1752</v>
          </cell>
          <cell r="T209" t="str">
            <v>v</v>
          </cell>
        </row>
        <row r="210">
          <cell r="A210">
            <v>210</v>
          </cell>
          <cell r="B210">
            <v>42139</v>
          </cell>
          <cell r="C210">
            <v>42139</v>
          </cell>
          <cell r="D210">
            <v>1808</v>
          </cell>
          <cell r="F210">
            <v>3</v>
          </cell>
          <cell r="H210">
            <v>75</v>
          </cell>
          <cell r="J210">
            <v>1642</v>
          </cell>
          <cell r="L210">
            <v>956</v>
          </cell>
          <cell r="N210">
            <v>223</v>
          </cell>
          <cell r="P210">
            <v>44</v>
          </cell>
          <cell r="R210">
            <v>1538</v>
          </cell>
          <cell r="T210" t="str">
            <v>v</v>
          </cell>
        </row>
        <row r="211">
          <cell r="A211">
            <v>211</v>
          </cell>
          <cell r="B211">
            <v>42170</v>
          </cell>
          <cell r="C211">
            <v>42170</v>
          </cell>
          <cell r="D211">
            <v>1555</v>
          </cell>
          <cell r="F211">
            <v>5</v>
          </cell>
          <cell r="H211">
            <v>69</v>
          </cell>
          <cell r="J211">
            <v>1397</v>
          </cell>
          <cell r="L211">
            <v>799</v>
          </cell>
          <cell r="N211">
            <v>14</v>
          </cell>
          <cell r="P211">
            <v>49</v>
          </cell>
          <cell r="R211">
            <v>1490</v>
          </cell>
          <cell r="T211" t="str">
            <v>v</v>
          </cell>
        </row>
        <row r="212">
          <cell r="A212">
            <v>212</v>
          </cell>
          <cell r="B212">
            <v>42200</v>
          </cell>
          <cell r="C212">
            <v>42200</v>
          </cell>
          <cell r="D212">
            <v>1740</v>
          </cell>
          <cell r="F212">
            <v>3</v>
          </cell>
          <cell r="H212">
            <v>66</v>
          </cell>
          <cell r="J212">
            <v>1562</v>
          </cell>
          <cell r="L212">
            <v>890</v>
          </cell>
          <cell r="N212">
            <v>33</v>
          </cell>
          <cell r="P212">
            <v>42</v>
          </cell>
          <cell r="R212">
            <v>1659</v>
          </cell>
          <cell r="T212" t="str">
            <v>v</v>
          </cell>
        </row>
        <row r="213">
          <cell r="A213">
            <v>213</v>
          </cell>
          <cell r="B213">
            <v>42231</v>
          </cell>
          <cell r="C213">
            <v>42231</v>
          </cell>
          <cell r="D213">
            <v>1504</v>
          </cell>
          <cell r="F213">
            <v>4</v>
          </cell>
          <cell r="H213">
            <v>72</v>
          </cell>
          <cell r="J213">
            <v>1330</v>
          </cell>
          <cell r="L213">
            <v>688</v>
          </cell>
          <cell r="N213">
            <v>63</v>
          </cell>
          <cell r="P213">
            <v>49</v>
          </cell>
          <cell r="R213">
            <v>1389</v>
          </cell>
          <cell r="T213" t="str">
            <v>v</v>
          </cell>
        </row>
        <row r="214">
          <cell r="A214">
            <v>214</v>
          </cell>
          <cell r="B214">
            <v>42262</v>
          </cell>
          <cell r="C214">
            <v>42262</v>
          </cell>
          <cell r="D214">
            <v>1566</v>
          </cell>
          <cell r="F214">
            <v>3</v>
          </cell>
          <cell r="H214">
            <v>65</v>
          </cell>
          <cell r="J214">
            <v>1406</v>
          </cell>
          <cell r="L214">
            <v>584</v>
          </cell>
          <cell r="N214">
            <v>10</v>
          </cell>
          <cell r="P214">
            <v>40</v>
          </cell>
          <cell r="R214">
            <v>1518</v>
          </cell>
          <cell r="T214" t="str">
            <v>v</v>
          </cell>
        </row>
        <row r="215">
          <cell r="A215">
            <v>215</v>
          </cell>
          <cell r="B215">
            <v>42292</v>
          </cell>
          <cell r="C215">
            <v>42292</v>
          </cell>
          <cell r="D215">
            <v>1504</v>
          </cell>
          <cell r="F215">
            <v>3</v>
          </cell>
          <cell r="H215">
            <v>82</v>
          </cell>
          <cell r="J215">
            <v>1283</v>
          </cell>
          <cell r="L215">
            <v>665</v>
          </cell>
          <cell r="N215">
            <v>37</v>
          </cell>
          <cell r="P215">
            <v>35</v>
          </cell>
          <cell r="R215">
            <v>1429</v>
          </cell>
          <cell r="T215" t="str">
            <v>v</v>
          </cell>
        </row>
        <row r="216">
          <cell r="A216">
            <v>216</v>
          </cell>
          <cell r="B216">
            <v>42323</v>
          </cell>
          <cell r="C216">
            <v>42323</v>
          </cell>
          <cell r="D216">
            <v>1792</v>
          </cell>
          <cell r="F216">
            <v>4</v>
          </cell>
          <cell r="H216">
            <v>74</v>
          </cell>
          <cell r="J216">
            <v>1598</v>
          </cell>
          <cell r="L216">
            <v>678</v>
          </cell>
          <cell r="N216">
            <v>25</v>
          </cell>
          <cell r="P216">
            <v>30</v>
          </cell>
          <cell r="R216">
            <v>1737</v>
          </cell>
          <cell r="T216" t="str">
            <v>v</v>
          </cell>
        </row>
        <row r="217">
          <cell r="A217">
            <v>217</v>
          </cell>
          <cell r="B217">
            <v>42353</v>
          </cell>
          <cell r="C217">
            <v>42353</v>
          </cell>
          <cell r="D217">
            <v>1001</v>
          </cell>
          <cell r="F217">
            <v>6</v>
          </cell>
          <cell r="H217">
            <v>50</v>
          </cell>
          <cell r="J217">
            <v>779</v>
          </cell>
          <cell r="L217">
            <v>433</v>
          </cell>
          <cell r="N217">
            <v>38</v>
          </cell>
          <cell r="P217">
            <v>18</v>
          </cell>
          <cell r="R217">
            <v>961</v>
          </cell>
          <cell r="T217" t="str">
            <v>v</v>
          </cell>
        </row>
        <row r="218">
          <cell r="A218">
            <v>218</v>
          </cell>
          <cell r="B218">
            <v>42384</v>
          </cell>
          <cell r="C218">
            <v>42384</v>
          </cell>
          <cell r="D218">
            <v>1150</v>
          </cell>
          <cell r="F218">
            <v>2</v>
          </cell>
          <cell r="H218">
            <v>54</v>
          </cell>
          <cell r="J218">
            <v>984</v>
          </cell>
          <cell r="L218">
            <v>590</v>
          </cell>
          <cell r="N218">
            <v>24</v>
          </cell>
          <cell r="P218">
            <v>42</v>
          </cell>
          <cell r="R218">
            <v>1079</v>
          </cell>
          <cell r="T218" t="str">
            <v>v</v>
          </cell>
        </row>
        <row r="219">
          <cell r="A219">
            <v>219</v>
          </cell>
          <cell r="B219">
            <v>42415</v>
          </cell>
          <cell r="C219">
            <v>42415</v>
          </cell>
          <cell r="D219">
            <v>1668</v>
          </cell>
          <cell r="F219">
            <v>4</v>
          </cell>
          <cell r="H219">
            <v>79</v>
          </cell>
          <cell r="J219">
            <v>1449</v>
          </cell>
          <cell r="L219">
            <v>813</v>
          </cell>
          <cell r="N219">
            <v>42</v>
          </cell>
          <cell r="P219">
            <v>46</v>
          </cell>
          <cell r="R219">
            <v>1578</v>
          </cell>
          <cell r="T219" t="str">
            <v>v</v>
          </cell>
        </row>
        <row r="220">
          <cell r="A220">
            <v>220</v>
          </cell>
          <cell r="B220">
            <v>42444</v>
          </cell>
          <cell r="C220">
            <v>42444</v>
          </cell>
          <cell r="D220">
            <v>1982</v>
          </cell>
          <cell r="F220">
            <v>3</v>
          </cell>
          <cell r="H220">
            <v>70</v>
          </cell>
          <cell r="J220">
            <v>1811</v>
          </cell>
          <cell r="L220">
            <v>1042</v>
          </cell>
          <cell r="N220">
            <v>24</v>
          </cell>
          <cell r="P220">
            <v>75</v>
          </cell>
          <cell r="R220">
            <v>1877</v>
          </cell>
          <cell r="T220" t="str">
            <v>v</v>
          </cell>
        </row>
        <row r="221">
          <cell r="A221">
            <v>221</v>
          </cell>
          <cell r="B221">
            <v>42475</v>
          </cell>
          <cell r="C221">
            <v>42475</v>
          </cell>
          <cell r="D221">
            <v>2989</v>
          </cell>
          <cell r="F221">
            <v>2</v>
          </cell>
          <cell r="H221">
            <v>82</v>
          </cell>
          <cell r="J221">
            <v>2782</v>
          </cell>
          <cell r="L221">
            <v>1088</v>
          </cell>
          <cell r="N221">
            <v>64</v>
          </cell>
          <cell r="P221">
            <v>84</v>
          </cell>
          <cell r="R221">
            <v>2832</v>
          </cell>
          <cell r="T221" t="str">
            <v>v</v>
          </cell>
        </row>
        <row r="222">
          <cell r="A222">
            <v>222</v>
          </cell>
          <cell r="B222">
            <v>42505</v>
          </cell>
          <cell r="C222">
            <v>42505</v>
          </cell>
          <cell r="D222">
            <v>2398</v>
          </cell>
          <cell r="F222">
            <v>1</v>
          </cell>
          <cell r="H222">
            <v>80</v>
          </cell>
          <cell r="J222">
            <v>2212</v>
          </cell>
          <cell r="L222">
            <v>924</v>
          </cell>
          <cell r="N222">
            <v>25</v>
          </cell>
          <cell r="P222">
            <v>51</v>
          </cell>
          <cell r="R222">
            <v>2324</v>
          </cell>
          <cell r="T222" t="str">
            <v>v</v>
          </cell>
        </row>
        <row r="223">
          <cell r="A223">
            <v>223</v>
          </cell>
          <cell r="B223">
            <v>42536</v>
          </cell>
          <cell r="C223">
            <v>42536</v>
          </cell>
          <cell r="D223">
            <v>2590</v>
          </cell>
          <cell r="F223">
            <v>10</v>
          </cell>
          <cell r="H223">
            <v>76</v>
          </cell>
          <cell r="J223">
            <v>2394</v>
          </cell>
          <cell r="L223">
            <v>927</v>
          </cell>
          <cell r="N223">
            <v>38</v>
          </cell>
          <cell r="P223">
            <v>72</v>
          </cell>
          <cell r="R223">
            <v>2479</v>
          </cell>
          <cell r="T223" t="str">
            <v>v</v>
          </cell>
        </row>
        <row r="224">
          <cell r="A224">
            <v>224</v>
          </cell>
          <cell r="B224">
            <v>42566</v>
          </cell>
          <cell r="C224">
            <v>42566</v>
          </cell>
          <cell r="D224">
            <v>1759</v>
          </cell>
          <cell r="F224">
            <v>2</v>
          </cell>
          <cell r="H224">
            <v>72</v>
          </cell>
          <cell r="J224">
            <v>1585</v>
          </cell>
          <cell r="L224">
            <v>814</v>
          </cell>
          <cell r="N224">
            <v>31</v>
          </cell>
          <cell r="P224">
            <v>53</v>
          </cell>
          <cell r="R224">
            <v>1674</v>
          </cell>
          <cell r="T224" t="str">
            <v>v</v>
          </cell>
        </row>
        <row r="225">
          <cell r="A225">
            <v>225</v>
          </cell>
          <cell r="B225">
            <v>42597</v>
          </cell>
          <cell r="C225">
            <v>42597</v>
          </cell>
          <cell r="D225">
            <v>1527</v>
          </cell>
          <cell r="F225">
            <v>4</v>
          </cell>
          <cell r="H225">
            <v>68</v>
          </cell>
          <cell r="J225">
            <v>1328</v>
          </cell>
          <cell r="L225">
            <v>773</v>
          </cell>
          <cell r="N225">
            <v>49</v>
          </cell>
          <cell r="P225">
            <v>62</v>
          </cell>
          <cell r="R225">
            <v>1411</v>
          </cell>
          <cell r="T225" t="str">
            <v>v</v>
          </cell>
        </row>
        <row r="226">
          <cell r="A226">
            <v>226</v>
          </cell>
          <cell r="B226">
            <v>42628</v>
          </cell>
          <cell r="C226">
            <v>42628</v>
          </cell>
          <cell r="D226">
            <v>1526</v>
          </cell>
          <cell r="F226">
            <v>3</v>
          </cell>
          <cell r="H226">
            <v>72</v>
          </cell>
          <cell r="J226">
            <v>1316</v>
          </cell>
          <cell r="L226">
            <v>812</v>
          </cell>
          <cell r="N226">
            <v>47</v>
          </cell>
          <cell r="P226">
            <v>61</v>
          </cell>
          <cell r="R226">
            <v>1416</v>
          </cell>
          <cell r="T226" t="str">
            <v>v</v>
          </cell>
        </row>
        <row r="227">
          <cell r="A227">
            <v>227</v>
          </cell>
          <cell r="B227">
            <v>42658</v>
          </cell>
          <cell r="C227">
            <v>42658</v>
          </cell>
          <cell r="D227">
            <v>1449</v>
          </cell>
          <cell r="F227">
            <v>5</v>
          </cell>
          <cell r="H227">
            <v>74</v>
          </cell>
          <cell r="J227">
            <v>1251</v>
          </cell>
          <cell r="L227">
            <v>665</v>
          </cell>
          <cell r="N227">
            <v>46</v>
          </cell>
          <cell r="P227">
            <v>33</v>
          </cell>
          <cell r="R227">
            <v>1368</v>
          </cell>
          <cell r="T227" t="str">
            <v>v</v>
          </cell>
        </row>
        <row r="228">
          <cell r="A228">
            <v>228</v>
          </cell>
          <cell r="B228">
            <v>42689</v>
          </cell>
          <cell r="C228">
            <v>42689</v>
          </cell>
          <cell r="D228">
            <v>1440</v>
          </cell>
          <cell r="F228">
            <v>1</v>
          </cell>
          <cell r="H228">
            <v>70</v>
          </cell>
          <cell r="J228">
            <v>1259</v>
          </cell>
          <cell r="L228">
            <v>468</v>
          </cell>
          <cell r="N228">
            <v>56</v>
          </cell>
          <cell r="P228">
            <v>30</v>
          </cell>
          <cell r="R228">
            <v>1348</v>
          </cell>
          <cell r="T228" t="str">
            <v>v</v>
          </cell>
        </row>
        <row r="229">
          <cell r="A229">
            <v>229</v>
          </cell>
          <cell r="B229">
            <v>42719</v>
          </cell>
          <cell r="C229">
            <v>42719</v>
          </cell>
          <cell r="D229">
            <v>1231</v>
          </cell>
          <cell r="F229">
            <v>1</v>
          </cell>
          <cell r="H229">
            <v>60</v>
          </cell>
          <cell r="J229">
            <v>1087</v>
          </cell>
          <cell r="L229">
            <v>650</v>
          </cell>
          <cell r="N229">
            <v>24</v>
          </cell>
          <cell r="P229">
            <v>32</v>
          </cell>
          <cell r="R229">
            <v>1174</v>
          </cell>
          <cell r="T229" t="str">
            <v>v</v>
          </cell>
        </row>
        <row r="230">
          <cell r="A230">
            <v>230</v>
          </cell>
          <cell r="B230">
            <v>42750</v>
          </cell>
          <cell r="C230">
            <v>42750</v>
          </cell>
          <cell r="D230">
            <v>1348</v>
          </cell>
          <cell r="F230">
            <v>1</v>
          </cell>
          <cell r="H230">
            <v>84</v>
          </cell>
          <cell r="J230">
            <v>1175</v>
          </cell>
          <cell r="L230">
            <v>656</v>
          </cell>
          <cell r="N230">
            <v>7</v>
          </cell>
          <cell r="P230">
            <v>51</v>
          </cell>
          <cell r="R230">
            <v>1286</v>
          </cell>
          <cell r="T230" t="str">
            <v>v</v>
          </cell>
        </row>
        <row r="231">
          <cell r="A231">
            <v>231</v>
          </cell>
          <cell r="B231">
            <v>42781</v>
          </cell>
          <cell r="C231">
            <v>42781</v>
          </cell>
          <cell r="D231">
            <v>1663</v>
          </cell>
          <cell r="F231">
            <v>4</v>
          </cell>
          <cell r="H231">
            <v>89</v>
          </cell>
          <cell r="J231">
            <v>1464</v>
          </cell>
          <cell r="L231">
            <v>808</v>
          </cell>
          <cell r="N231">
            <v>16</v>
          </cell>
          <cell r="P231">
            <v>90</v>
          </cell>
          <cell r="R231">
            <v>1553</v>
          </cell>
          <cell r="T231" t="str">
            <v>v</v>
          </cell>
        </row>
        <row r="232">
          <cell r="A232">
            <v>232</v>
          </cell>
          <cell r="B232">
            <v>42809</v>
          </cell>
          <cell r="C232">
            <v>42809</v>
          </cell>
          <cell r="D232">
            <v>2124</v>
          </cell>
          <cell r="F232">
            <v>6</v>
          </cell>
          <cell r="H232">
            <v>85</v>
          </cell>
          <cell r="J232">
            <v>1904</v>
          </cell>
          <cell r="L232">
            <v>927</v>
          </cell>
          <cell r="N232">
            <v>17</v>
          </cell>
          <cell r="P232">
            <v>69</v>
          </cell>
          <cell r="R232">
            <v>2032</v>
          </cell>
          <cell r="T232" t="str">
            <v>v</v>
          </cell>
        </row>
        <row r="233">
          <cell r="A233">
            <v>233</v>
          </cell>
          <cell r="B233">
            <v>42840</v>
          </cell>
          <cell r="C233">
            <v>42840</v>
          </cell>
          <cell r="D233">
            <v>1989</v>
          </cell>
          <cell r="F233">
            <v>4</v>
          </cell>
          <cell r="H233">
            <v>65</v>
          </cell>
          <cell r="J233">
            <v>1824</v>
          </cell>
          <cell r="L233">
            <v>774</v>
          </cell>
          <cell r="N233">
            <v>15</v>
          </cell>
          <cell r="P233">
            <v>66</v>
          </cell>
          <cell r="R233">
            <v>1914</v>
          </cell>
          <cell r="T233" t="str">
            <v>v</v>
          </cell>
        </row>
        <row r="234">
          <cell r="A234">
            <v>234</v>
          </cell>
          <cell r="B234">
            <v>42870</v>
          </cell>
          <cell r="C234">
            <v>42870</v>
          </cell>
          <cell r="D234">
            <v>2280</v>
          </cell>
          <cell r="F234">
            <v>6</v>
          </cell>
          <cell r="H234">
            <v>58</v>
          </cell>
          <cell r="J234">
            <v>2109</v>
          </cell>
          <cell r="L234">
            <v>804</v>
          </cell>
          <cell r="N234">
            <v>20</v>
          </cell>
          <cell r="P234">
            <v>53</v>
          </cell>
          <cell r="R234">
            <v>2206</v>
          </cell>
          <cell r="T234" t="str">
            <v>v</v>
          </cell>
        </row>
        <row r="235">
          <cell r="A235">
            <v>235</v>
          </cell>
          <cell r="B235">
            <v>42901</v>
          </cell>
          <cell r="C235">
            <v>42901</v>
          </cell>
          <cell r="D235">
            <v>1356</v>
          </cell>
          <cell r="F235">
            <v>2</v>
          </cell>
          <cell r="H235">
            <v>80</v>
          </cell>
          <cell r="J235">
            <v>1161</v>
          </cell>
          <cell r="L235">
            <v>153</v>
          </cell>
          <cell r="N235">
            <v>11</v>
          </cell>
          <cell r="P235">
            <v>34</v>
          </cell>
          <cell r="R235">
            <v>1312</v>
          </cell>
          <cell r="T235" t="str">
            <v>v</v>
          </cell>
        </row>
        <row r="236">
          <cell r="A236">
            <v>236</v>
          </cell>
          <cell r="B236">
            <v>42931</v>
          </cell>
          <cell r="C236">
            <v>42931</v>
          </cell>
          <cell r="D236">
            <v>2174</v>
          </cell>
          <cell r="F236">
            <v>0</v>
          </cell>
          <cell r="H236">
            <v>107</v>
          </cell>
          <cell r="J236">
            <v>1906</v>
          </cell>
          <cell r="L236">
            <v>908</v>
          </cell>
          <cell r="N236">
            <v>93</v>
          </cell>
          <cell r="P236">
            <v>68</v>
          </cell>
          <cell r="R236">
            <v>2008</v>
          </cell>
          <cell r="T236" t="str">
            <v>v</v>
          </cell>
        </row>
        <row r="237">
          <cell r="A237">
            <v>237</v>
          </cell>
          <cell r="B237">
            <v>42962</v>
          </cell>
          <cell r="C237">
            <v>42962</v>
          </cell>
          <cell r="D237">
            <v>1936</v>
          </cell>
          <cell r="F237">
            <v>7</v>
          </cell>
          <cell r="H237">
            <v>97</v>
          </cell>
          <cell r="J237">
            <v>1694</v>
          </cell>
          <cell r="L237">
            <v>726</v>
          </cell>
          <cell r="N237">
            <v>38</v>
          </cell>
          <cell r="P237">
            <v>49</v>
          </cell>
          <cell r="R237">
            <v>1846</v>
          </cell>
          <cell r="T237" t="str">
            <v>v</v>
          </cell>
        </row>
        <row r="238">
          <cell r="A238">
            <v>238</v>
          </cell>
          <cell r="B238">
            <v>42993</v>
          </cell>
          <cell r="C238">
            <v>42993</v>
          </cell>
          <cell r="D238">
            <v>1894</v>
          </cell>
          <cell r="F238">
            <v>3</v>
          </cell>
          <cell r="H238">
            <v>90</v>
          </cell>
          <cell r="J238">
            <v>1643</v>
          </cell>
          <cell r="L238">
            <v>635</v>
          </cell>
          <cell r="N238">
            <v>21</v>
          </cell>
          <cell r="P238">
            <v>57</v>
          </cell>
          <cell r="R238">
            <v>1814</v>
          </cell>
          <cell r="T238" t="str">
            <v>v</v>
          </cell>
        </row>
        <row r="239">
          <cell r="A239">
            <v>239</v>
          </cell>
          <cell r="B239">
            <v>43023</v>
          </cell>
          <cell r="C239">
            <v>43023</v>
          </cell>
          <cell r="D239">
            <v>1624</v>
          </cell>
          <cell r="F239">
            <v>8</v>
          </cell>
          <cell r="H239">
            <v>85</v>
          </cell>
          <cell r="J239">
            <v>1380</v>
          </cell>
          <cell r="L239">
            <v>634</v>
          </cell>
          <cell r="N239">
            <v>14</v>
          </cell>
          <cell r="P239">
            <v>63</v>
          </cell>
          <cell r="R239">
            <v>1542</v>
          </cell>
          <cell r="T239" t="str">
            <v>v</v>
          </cell>
        </row>
        <row r="240">
          <cell r="A240">
            <v>240</v>
          </cell>
          <cell r="B240">
            <v>43054</v>
          </cell>
          <cell r="C240">
            <v>43054</v>
          </cell>
          <cell r="D240">
            <v>1828</v>
          </cell>
          <cell r="F240">
            <v>4</v>
          </cell>
          <cell r="H240">
            <v>90</v>
          </cell>
          <cell r="J240">
            <v>1608</v>
          </cell>
          <cell r="L240">
            <v>690</v>
          </cell>
          <cell r="N240">
            <v>18</v>
          </cell>
          <cell r="P240">
            <v>59</v>
          </cell>
          <cell r="R240">
            <v>1744</v>
          </cell>
          <cell r="T240" t="str">
            <v>v</v>
          </cell>
        </row>
        <row r="241">
          <cell r="A241">
            <v>241</v>
          </cell>
          <cell r="B241">
            <v>43084</v>
          </cell>
          <cell r="C241">
            <v>43084</v>
          </cell>
          <cell r="D241">
            <v>833</v>
          </cell>
          <cell r="F241">
            <v>3</v>
          </cell>
          <cell r="H241">
            <v>62</v>
          </cell>
          <cell r="J241">
            <v>677</v>
          </cell>
          <cell r="L241">
            <v>373</v>
          </cell>
          <cell r="N241">
            <v>13</v>
          </cell>
          <cell r="P241">
            <v>36</v>
          </cell>
          <cell r="R241">
            <v>783</v>
          </cell>
          <cell r="T241" t="str">
            <v>v</v>
          </cell>
        </row>
        <row r="242">
          <cell r="A242">
            <v>242</v>
          </cell>
          <cell r="B242">
            <v>43115</v>
          </cell>
          <cell r="C242">
            <v>43115</v>
          </cell>
          <cell r="D242">
            <v>1521</v>
          </cell>
          <cell r="F242">
            <v>6</v>
          </cell>
          <cell r="H242">
            <v>69</v>
          </cell>
          <cell r="J242">
            <v>1350</v>
          </cell>
          <cell r="L242">
            <v>759</v>
          </cell>
          <cell r="N242">
            <v>14</v>
          </cell>
          <cell r="P242">
            <v>80</v>
          </cell>
          <cell r="R242">
            <v>1420</v>
          </cell>
          <cell r="T242" t="str">
            <v>v</v>
          </cell>
        </row>
        <row r="243">
          <cell r="A243">
            <v>243</v>
          </cell>
          <cell r="B243">
            <v>43146</v>
          </cell>
          <cell r="C243">
            <v>43146</v>
          </cell>
          <cell r="D243">
            <v>1686</v>
          </cell>
          <cell r="F243">
            <v>3</v>
          </cell>
          <cell r="H243">
            <v>73</v>
          </cell>
          <cell r="J243">
            <v>1508</v>
          </cell>
          <cell r="L243">
            <v>771</v>
          </cell>
          <cell r="N243">
            <v>14</v>
          </cell>
          <cell r="P243">
            <v>81</v>
          </cell>
          <cell r="R243">
            <v>1587</v>
          </cell>
          <cell r="T243" t="str">
            <v>v</v>
          </cell>
        </row>
        <row r="244">
          <cell r="A244">
            <v>244</v>
          </cell>
          <cell r="B244">
            <v>43174</v>
          </cell>
          <cell r="C244">
            <v>43174</v>
          </cell>
          <cell r="D244">
            <v>1786</v>
          </cell>
          <cell r="F244">
            <v>0</v>
          </cell>
          <cell r="H244">
            <v>23</v>
          </cell>
          <cell r="J244">
            <v>1691</v>
          </cell>
          <cell r="L244">
            <v>782</v>
          </cell>
          <cell r="N244">
            <v>11</v>
          </cell>
          <cell r="P244">
            <v>55</v>
          </cell>
          <cell r="R244">
            <v>1714</v>
          </cell>
          <cell r="T244" t="str">
            <v>v</v>
          </cell>
        </row>
        <row r="245">
          <cell r="A245">
            <v>245</v>
          </cell>
          <cell r="B245">
            <v>43205</v>
          </cell>
          <cell r="C245">
            <v>43205</v>
          </cell>
          <cell r="D245">
            <v>2069</v>
          </cell>
          <cell r="F245">
            <v>0</v>
          </cell>
          <cell r="H245">
            <v>39</v>
          </cell>
          <cell r="J245">
            <v>1953</v>
          </cell>
          <cell r="L245">
            <v>789</v>
          </cell>
          <cell r="N245">
            <v>12</v>
          </cell>
          <cell r="P245">
            <v>80</v>
          </cell>
          <cell r="R245">
            <v>1969</v>
          </cell>
          <cell r="T245" t="str">
            <v>v</v>
          </cell>
        </row>
        <row r="246">
          <cell r="A246">
            <v>246</v>
          </cell>
          <cell r="B246">
            <v>43235</v>
          </cell>
          <cell r="C246">
            <v>43235</v>
          </cell>
          <cell r="D246">
            <v>1919</v>
          </cell>
          <cell r="F246">
            <v>0</v>
          </cell>
          <cell r="H246">
            <v>27</v>
          </cell>
          <cell r="J246">
            <v>1817</v>
          </cell>
          <cell r="L246">
            <v>476</v>
          </cell>
          <cell r="N246">
            <v>19</v>
          </cell>
          <cell r="P246">
            <v>84</v>
          </cell>
          <cell r="R246">
            <v>1814</v>
          </cell>
          <cell r="T246" t="str">
            <v>v</v>
          </cell>
        </row>
        <row r="247">
          <cell r="A247">
            <v>247</v>
          </cell>
          <cell r="B247">
            <v>43266</v>
          </cell>
          <cell r="C247">
            <v>43266</v>
          </cell>
          <cell r="D247">
            <v>960</v>
          </cell>
          <cell r="F247">
            <v>1</v>
          </cell>
          <cell r="H247">
            <v>12</v>
          </cell>
          <cell r="J247">
            <v>903</v>
          </cell>
          <cell r="L247">
            <v>511</v>
          </cell>
          <cell r="N247">
            <v>11</v>
          </cell>
          <cell r="P247">
            <v>34</v>
          </cell>
          <cell r="R247">
            <v>911</v>
          </cell>
          <cell r="T247" t="str">
            <v>v</v>
          </cell>
        </row>
        <row r="248">
          <cell r="A248">
            <v>248</v>
          </cell>
          <cell r="B248">
            <v>43296</v>
          </cell>
          <cell r="C248">
            <v>43296</v>
          </cell>
          <cell r="D248">
            <v>1882</v>
          </cell>
          <cell r="F248">
            <v>1</v>
          </cell>
          <cell r="H248">
            <v>46</v>
          </cell>
          <cell r="J248">
            <v>1759</v>
          </cell>
          <cell r="L248">
            <v>527</v>
          </cell>
          <cell r="N248">
            <v>14</v>
          </cell>
          <cell r="P248">
            <v>61</v>
          </cell>
          <cell r="R248">
            <v>1803</v>
          </cell>
          <cell r="T248" t="str">
            <v>v</v>
          </cell>
        </row>
        <row r="249">
          <cell r="A249">
            <v>249</v>
          </cell>
          <cell r="B249">
            <v>43327</v>
          </cell>
          <cell r="C249">
            <v>43327</v>
          </cell>
          <cell r="D249">
            <v>1873</v>
          </cell>
          <cell r="F249">
            <v>1</v>
          </cell>
          <cell r="H249">
            <v>29</v>
          </cell>
          <cell r="J249">
            <v>1754</v>
          </cell>
          <cell r="L249">
            <v>598</v>
          </cell>
          <cell r="N249">
            <v>16</v>
          </cell>
          <cell r="P249">
            <v>52</v>
          </cell>
          <cell r="R249">
            <v>1796</v>
          </cell>
          <cell r="T249" t="str">
            <v>v</v>
          </cell>
        </row>
        <row r="250">
          <cell r="A250">
            <v>250</v>
          </cell>
          <cell r="B250">
            <v>43358</v>
          </cell>
          <cell r="C250">
            <v>43358</v>
          </cell>
          <cell r="D250">
            <v>1528</v>
          </cell>
          <cell r="F250">
            <v>0</v>
          </cell>
          <cell r="H250">
            <v>33</v>
          </cell>
          <cell r="J250">
            <v>1442</v>
          </cell>
          <cell r="L250">
            <v>492</v>
          </cell>
          <cell r="N250">
            <v>34</v>
          </cell>
          <cell r="P250">
            <v>45</v>
          </cell>
          <cell r="R250">
            <v>1442</v>
          </cell>
          <cell r="T250" t="str">
            <v>v</v>
          </cell>
        </row>
        <row r="251">
          <cell r="A251">
            <v>251</v>
          </cell>
          <cell r="B251">
            <v>43388</v>
          </cell>
          <cell r="C251">
            <v>43388</v>
          </cell>
          <cell r="D251">
            <v>1718</v>
          </cell>
          <cell r="F251">
            <v>3</v>
          </cell>
          <cell r="H251">
            <v>48</v>
          </cell>
          <cell r="J251">
            <v>1565</v>
          </cell>
          <cell r="L251">
            <v>588</v>
          </cell>
          <cell r="N251">
            <v>26</v>
          </cell>
          <cell r="P251">
            <v>55</v>
          </cell>
          <cell r="R251">
            <v>1636</v>
          </cell>
          <cell r="T251" t="str">
            <v>v</v>
          </cell>
        </row>
        <row r="252">
          <cell r="A252">
            <v>252</v>
          </cell>
          <cell r="B252">
            <v>43419</v>
          </cell>
          <cell r="C252">
            <v>43419</v>
          </cell>
          <cell r="D252">
            <v>1655</v>
          </cell>
          <cell r="F252">
            <v>1</v>
          </cell>
          <cell r="H252">
            <v>29</v>
          </cell>
          <cell r="J252">
            <v>1566</v>
          </cell>
          <cell r="L252">
            <v>494</v>
          </cell>
          <cell r="N252">
            <v>35</v>
          </cell>
          <cell r="P252">
            <v>46</v>
          </cell>
          <cell r="R252">
            <v>1573</v>
          </cell>
          <cell r="T252" t="str">
            <v>v</v>
          </cell>
        </row>
        <row r="253">
          <cell r="A253">
            <v>253</v>
          </cell>
          <cell r="B253">
            <v>43449</v>
          </cell>
          <cell r="C253">
            <v>43449</v>
          </cell>
          <cell r="D253">
            <v>807</v>
          </cell>
          <cell r="F253">
            <v>1</v>
          </cell>
          <cell r="H253">
            <v>30</v>
          </cell>
          <cell r="J253">
            <v>731</v>
          </cell>
          <cell r="L253">
            <v>215</v>
          </cell>
          <cell r="N253">
            <v>6</v>
          </cell>
          <cell r="P253">
            <v>26</v>
          </cell>
          <cell r="R253">
            <v>774</v>
          </cell>
          <cell r="T253" t="str">
            <v>v</v>
          </cell>
        </row>
        <row r="254">
          <cell r="A254">
            <v>254</v>
          </cell>
          <cell r="B254">
            <v>43480</v>
          </cell>
          <cell r="C254">
            <v>43480</v>
          </cell>
          <cell r="D254">
            <v>1663</v>
          </cell>
          <cell r="F254">
            <v>3</v>
          </cell>
          <cell r="H254">
            <v>66</v>
          </cell>
          <cell r="J254">
            <v>1500</v>
          </cell>
          <cell r="L254">
            <v>823</v>
          </cell>
          <cell r="N254">
            <v>18</v>
          </cell>
          <cell r="P254">
            <v>85</v>
          </cell>
          <cell r="R254">
            <v>1554</v>
          </cell>
          <cell r="T254" t="str">
            <v>v</v>
          </cell>
        </row>
        <row r="255">
          <cell r="A255">
            <v>255</v>
          </cell>
          <cell r="B255">
            <v>43511</v>
          </cell>
          <cell r="C255">
            <v>43511</v>
          </cell>
          <cell r="D255">
            <v>2117</v>
          </cell>
          <cell r="F255">
            <v>8</v>
          </cell>
          <cell r="H255">
            <v>85</v>
          </cell>
          <cell r="J255">
            <v>1870</v>
          </cell>
          <cell r="L255">
            <v>1054</v>
          </cell>
          <cell r="N255">
            <v>19</v>
          </cell>
          <cell r="P255">
            <v>106</v>
          </cell>
          <cell r="R255">
            <v>1979</v>
          </cell>
          <cell r="T255" t="str">
            <v>v</v>
          </cell>
        </row>
        <row r="256">
          <cell r="A256">
            <v>256</v>
          </cell>
          <cell r="B256">
            <v>43539</v>
          </cell>
          <cell r="C256">
            <v>43539</v>
          </cell>
          <cell r="D256">
            <v>2567</v>
          </cell>
          <cell r="F256">
            <v>6</v>
          </cell>
          <cell r="H256">
            <v>106</v>
          </cell>
          <cell r="J256">
            <v>2295</v>
          </cell>
          <cell r="L256">
            <v>1284</v>
          </cell>
          <cell r="N256">
            <v>23</v>
          </cell>
          <cell r="P256">
            <v>101</v>
          </cell>
          <cell r="R256">
            <v>2438</v>
          </cell>
          <cell r="T256" t="str">
            <v>v</v>
          </cell>
        </row>
        <row r="257">
          <cell r="A257">
            <v>257</v>
          </cell>
          <cell r="B257">
            <v>43570</v>
          </cell>
          <cell r="C257">
            <v>43570</v>
          </cell>
          <cell r="D257">
            <v>2680</v>
          </cell>
          <cell r="F257">
            <v>7</v>
          </cell>
          <cell r="H257">
            <v>121</v>
          </cell>
          <cell r="J257">
            <v>2342</v>
          </cell>
          <cell r="L257">
            <v>1178</v>
          </cell>
          <cell r="N257">
            <v>24</v>
          </cell>
          <cell r="P257">
            <v>104</v>
          </cell>
          <cell r="R257">
            <v>2544</v>
          </cell>
          <cell r="T257" t="str">
            <v>v</v>
          </cell>
        </row>
        <row r="258">
          <cell r="A258">
            <v>258</v>
          </cell>
          <cell r="B258">
            <v>43600</v>
          </cell>
          <cell r="C258">
            <v>43600</v>
          </cell>
          <cell r="D258">
            <v>2431</v>
          </cell>
          <cell r="F258">
            <v>8</v>
          </cell>
          <cell r="H258">
            <v>106</v>
          </cell>
          <cell r="J258">
            <v>2184</v>
          </cell>
          <cell r="L258">
            <v>1042</v>
          </cell>
          <cell r="N258">
            <v>33</v>
          </cell>
          <cell r="P258">
            <v>82</v>
          </cell>
          <cell r="R258">
            <v>2312</v>
          </cell>
          <cell r="T258" t="str">
            <v>v</v>
          </cell>
        </row>
        <row r="259">
          <cell r="A259">
            <v>259</v>
          </cell>
          <cell r="B259">
            <v>43631</v>
          </cell>
          <cell r="C259">
            <v>43631</v>
          </cell>
          <cell r="D259">
            <v>1834</v>
          </cell>
          <cell r="F259">
            <v>1</v>
          </cell>
          <cell r="H259">
            <v>95</v>
          </cell>
          <cell r="J259">
            <v>1626</v>
          </cell>
          <cell r="L259">
            <v>740</v>
          </cell>
          <cell r="N259">
            <v>24</v>
          </cell>
          <cell r="P259">
            <v>63</v>
          </cell>
          <cell r="R259">
            <v>1740</v>
          </cell>
          <cell r="T259" t="str">
            <v>v</v>
          </cell>
        </row>
        <row r="260">
          <cell r="A260">
            <v>260</v>
          </cell>
          <cell r="B260">
            <v>43661</v>
          </cell>
          <cell r="C260">
            <v>43661</v>
          </cell>
          <cell r="D260">
            <v>3275</v>
          </cell>
          <cell r="F260">
            <v>9</v>
          </cell>
          <cell r="H260">
            <v>111</v>
          </cell>
          <cell r="J260">
            <v>2941</v>
          </cell>
          <cell r="L260">
            <v>1314</v>
          </cell>
          <cell r="N260">
            <v>32</v>
          </cell>
          <cell r="P260">
            <v>90</v>
          </cell>
          <cell r="R260">
            <v>3154</v>
          </cell>
          <cell r="T260" t="str">
            <v>v</v>
          </cell>
        </row>
        <row r="261">
          <cell r="A261">
            <v>261</v>
          </cell>
          <cell r="B261">
            <v>43692</v>
          </cell>
          <cell r="C261">
            <v>43692</v>
          </cell>
          <cell r="D261">
            <v>3091</v>
          </cell>
          <cell r="F261">
            <v>2</v>
          </cell>
          <cell r="H261">
            <v>104</v>
          </cell>
          <cell r="J261">
            <v>2761</v>
          </cell>
          <cell r="L261">
            <v>1035</v>
          </cell>
          <cell r="N261">
            <v>46</v>
          </cell>
          <cell r="P261">
            <v>86</v>
          </cell>
          <cell r="R261">
            <v>2955</v>
          </cell>
          <cell r="T261" t="str">
            <v>v</v>
          </cell>
        </row>
        <row r="262">
          <cell r="A262">
            <v>262</v>
          </cell>
          <cell r="B262">
            <v>43723</v>
          </cell>
          <cell r="C262">
            <v>43723</v>
          </cell>
          <cell r="D262">
            <v>1967</v>
          </cell>
          <cell r="F262">
            <v>4</v>
          </cell>
          <cell r="H262">
            <v>124</v>
          </cell>
          <cell r="J262">
            <v>1676</v>
          </cell>
          <cell r="L262">
            <v>870</v>
          </cell>
          <cell r="N262">
            <v>56</v>
          </cell>
          <cell r="P262">
            <v>76</v>
          </cell>
          <cell r="R262">
            <v>1826</v>
          </cell>
          <cell r="T262" t="str">
            <v>v</v>
          </cell>
        </row>
        <row r="263">
          <cell r="A263">
            <v>263</v>
          </cell>
          <cell r="B263">
            <v>43753</v>
          </cell>
          <cell r="C263">
            <v>43753</v>
          </cell>
          <cell r="D263">
            <v>1964</v>
          </cell>
          <cell r="F263">
            <v>6</v>
          </cell>
          <cell r="H263">
            <v>107</v>
          </cell>
          <cell r="J263">
            <v>1616</v>
          </cell>
          <cell r="L263">
            <v>919</v>
          </cell>
          <cell r="N263">
            <v>35</v>
          </cell>
          <cell r="P263">
            <v>84</v>
          </cell>
          <cell r="R263">
            <v>1842</v>
          </cell>
          <cell r="T263" t="str">
            <v>v</v>
          </cell>
        </row>
        <row r="264">
          <cell r="A264">
            <v>264</v>
          </cell>
          <cell r="B264">
            <v>43784</v>
          </cell>
          <cell r="C264">
            <v>43784</v>
          </cell>
          <cell r="D264">
            <v>1913</v>
          </cell>
          <cell r="F264">
            <v>8</v>
          </cell>
          <cell r="H264">
            <v>109</v>
          </cell>
          <cell r="J264">
            <v>1634</v>
          </cell>
          <cell r="L264">
            <v>644</v>
          </cell>
          <cell r="N264">
            <v>43</v>
          </cell>
          <cell r="P264">
            <v>61</v>
          </cell>
          <cell r="R264">
            <v>1801</v>
          </cell>
          <cell r="T264" t="str">
            <v>v</v>
          </cell>
        </row>
        <row r="265">
          <cell r="A265">
            <v>265</v>
          </cell>
          <cell r="B265">
            <v>43814</v>
          </cell>
          <cell r="C265">
            <v>43814</v>
          </cell>
          <cell r="D265">
            <v>1143</v>
          </cell>
          <cell r="F265">
            <v>3</v>
          </cell>
          <cell r="H265">
            <v>84</v>
          </cell>
          <cell r="J265">
            <v>874</v>
          </cell>
          <cell r="L265">
            <v>372</v>
          </cell>
          <cell r="N265">
            <v>19</v>
          </cell>
          <cell r="P265">
            <v>54</v>
          </cell>
          <cell r="R265">
            <v>1067</v>
          </cell>
          <cell r="T265" t="str">
            <v>v</v>
          </cell>
        </row>
        <row r="266">
          <cell r="A266">
            <v>266</v>
          </cell>
          <cell r="B266">
            <v>43845</v>
          </cell>
          <cell r="C266">
            <v>43845</v>
          </cell>
          <cell r="D266">
            <v>1937</v>
          </cell>
          <cell r="F266">
            <v>6</v>
          </cell>
          <cell r="H266">
            <v>163</v>
          </cell>
          <cell r="J266">
            <v>1603</v>
          </cell>
          <cell r="L266">
            <v>866</v>
          </cell>
          <cell r="N266">
            <v>74</v>
          </cell>
          <cell r="P266">
            <v>76</v>
          </cell>
          <cell r="R266">
            <v>1787</v>
          </cell>
          <cell r="T266" t="str">
            <v>v</v>
          </cell>
        </row>
        <row r="267">
          <cell r="A267">
            <v>267</v>
          </cell>
          <cell r="B267">
            <v>43876</v>
          </cell>
          <cell r="C267">
            <v>43876</v>
          </cell>
          <cell r="D267">
            <v>2471</v>
          </cell>
          <cell r="F267">
            <v>8</v>
          </cell>
          <cell r="H267">
            <v>92</v>
          </cell>
          <cell r="J267">
            <v>2221</v>
          </cell>
          <cell r="L267">
            <v>990</v>
          </cell>
          <cell r="N267">
            <v>69</v>
          </cell>
          <cell r="P267">
            <v>127</v>
          </cell>
          <cell r="R267">
            <v>2275</v>
          </cell>
          <cell r="T267" t="str">
            <v>v</v>
          </cell>
        </row>
        <row r="268">
          <cell r="A268">
            <v>268</v>
          </cell>
          <cell r="B268">
            <v>43905</v>
          </cell>
          <cell r="C268">
            <v>43905</v>
          </cell>
          <cell r="D268">
            <v>2431</v>
          </cell>
          <cell r="F268">
            <v>3</v>
          </cell>
          <cell r="H268">
            <v>67</v>
          </cell>
          <cell r="J268">
            <v>2220</v>
          </cell>
          <cell r="L268">
            <v>867</v>
          </cell>
          <cell r="N268">
            <v>176</v>
          </cell>
          <cell r="P268">
            <v>97</v>
          </cell>
          <cell r="R268">
            <v>2158</v>
          </cell>
          <cell r="T268" t="str">
            <v>v</v>
          </cell>
        </row>
        <row r="269">
          <cell r="A269">
            <v>269</v>
          </cell>
          <cell r="B269">
            <v>43936</v>
          </cell>
          <cell r="C269">
            <v>43936</v>
          </cell>
          <cell r="D269">
            <v>871</v>
          </cell>
          <cell r="F269">
            <v>1</v>
          </cell>
          <cell r="H269">
            <v>42</v>
          </cell>
          <cell r="J269">
            <v>758</v>
          </cell>
          <cell r="L269">
            <v>211</v>
          </cell>
          <cell r="N269">
            <v>34</v>
          </cell>
          <cell r="P269">
            <v>38</v>
          </cell>
          <cell r="R269">
            <v>799</v>
          </cell>
          <cell r="T269" t="str">
            <v>v</v>
          </cell>
        </row>
        <row r="270">
          <cell r="A270">
            <v>270</v>
          </cell>
          <cell r="B270">
            <v>43966</v>
          </cell>
          <cell r="C270">
            <v>43966</v>
          </cell>
          <cell r="D270">
            <v>2095</v>
          </cell>
          <cell r="F270">
            <v>3</v>
          </cell>
          <cell r="H270">
            <v>126</v>
          </cell>
          <cell r="J270">
            <v>1779</v>
          </cell>
          <cell r="L270">
            <v>795</v>
          </cell>
          <cell r="N270">
            <v>57</v>
          </cell>
          <cell r="P270">
            <v>104</v>
          </cell>
          <cell r="R270">
            <v>1934</v>
          </cell>
          <cell r="T270" t="str">
            <v>v</v>
          </cell>
        </row>
        <row r="271">
          <cell r="A271">
            <v>271</v>
          </cell>
          <cell r="B271">
            <v>43997</v>
          </cell>
          <cell r="C271">
            <v>43997</v>
          </cell>
          <cell r="D271">
            <v>1433</v>
          </cell>
          <cell r="F271">
            <v>26</v>
          </cell>
          <cell r="H271">
            <v>123</v>
          </cell>
          <cell r="J271">
            <v>1161</v>
          </cell>
          <cell r="L271">
            <v>607</v>
          </cell>
          <cell r="N271">
            <v>56</v>
          </cell>
          <cell r="P271">
            <v>83</v>
          </cell>
          <cell r="R271">
            <v>1294</v>
          </cell>
          <cell r="T271" t="str">
            <v>v</v>
          </cell>
        </row>
        <row r="272">
          <cell r="A272">
            <v>272</v>
          </cell>
          <cell r="B272">
            <v>44027</v>
          </cell>
          <cell r="C272">
            <v>44027</v>
          </cell>
          <cell r="D272">
            <v>1374</v>
          </cell>
          <cell r="F272">
            <v>4</v>
          </cell>
          <cell r="H272">
            <v>82</v>
          </cell>
          <cell r="J272">
            <v>1164</v>
          </cell>
          <cell r="L272">
            <v>326</v>
          </cell>
          <cell r="N272">
            <v>84</v>
          </cell>
          <cell r="P272">
            <v>88</v>
          </cell>
          <cell r="R272">
            <v>1202</v>
          </cell>
          <cell r="T272" t="str">
            <v>v</v>
          </cell>
        </row>
        <row r="273">
          <cell r="A273">
            <v>273</v>
          </cell>
          <cell r="B273">
            <v>44058</v>
          </cell>
          <cell r="C273">
            <v>44058</v>
          </cell>
          <cell r="D273">
            <v>1530</v>
          </cell>
          <cell r="F273">
            <v>2</v>
          </cell>
          <cell r="H273">
            <v>153</v>
          </cell>
          <cell r="J273">
            <v>1277</v>
          </cell>
          <cell r="L273">
            <v>716</v>
          </cell>
          <cell r="N273">
            <v>63</v>
          </cell>
          <cell r="P273">
            <v>89</v>
          </cell>
          <cell r="R273">
            <v>1378</v>
          </cell>
          <cell r="T273" t="str">
            <v>v</v>
          </cell>
        </row>
        <row r="274">
          <cell r="A274">
            <v>274</v>
          </cell>
          <cell r="B274">
            <v>44089</v>
          </cell>
          <cell r="C274">
            <v>44089</v>
          </cell>
          <cell r="D274">
            <v>2114</v>
          </cell>
          <cell r="F274">
            <v>6</v>
          </cell>
          <cell r="H274">
            <v>176</v>
          </cell>
          <cell r="J274">
            <v>1775</v>
          </cell>
          <cell r="L274">
            <v>934</v>
          </cell>
          <cell r="N274">
            <v>106</v>
          </cell>
          <cell r="P274">
            <v>119</v>
          </cell>
          <cell r="R274">
            <v>1889</v>
          </cell>
          <cell r="T274" t="str">
            <v>v</v>
          </cell>
        </row>
        <row r="275">
          <cell r="A275">
            <v>275</v>
          </cell>
          <cell r="B275">
            <v>44119</v>
          </cell>
          <cell r="C275">
            <v>44119</v>
          </cell>
          <cell r="D275">
            <v>1824</v>
          </cell>
          <cell r="F275">
            <v>10</v>
          </cell>
          <cell r="H275">
            <v>166</v>
          </cell>
          <cell r="J275">
            <v>1493</v>
          </cell>
          <cell r="L275">
            <v>993</v>
          </cell>
          <cell r="N275">
            <v>82</v>
          </cell>
          <cell r="P275">
            <v>161</v>
          </cell>
          <cell r="R275">
            <v>1581</v>
          </cell>
          <cell r="T275" t="str">
            <v>v</v>
          </cell>
        </row>
        <row r="276">
          <cell r="A276">
            <v>276</v>
          </cell>
          <cell r="B276">
            <v>44150</v>
          </cell>
          <cell r="C276">
            <v>44150</v>
          </cell>
          <cell r="D276">
            <v>1949</v>
          </cell>
          <cell r="F276">
            <v>8</v>
          </cell>
          <cell r="H276">
            <v>146</v>
          </cell>
          <cell r="J276">
            <v>1641</v>
          </cell>
          <cell r="L276">
            <v>952</v>
          </cell>
          <cell r="N276">
            <v>72</v>
          </cell>
          <cell r="P276">
            <v>196</v>
          </cell>
          <cell r="R276">
            <v>1681</v>
          </cell>
          <cell r="T276" t="str">
            <v>v</v>
          </cell>
        </row>
        <row r="277">
          <cell r="A277">
            <v>277</v>
          </cell>
          <cell r="B277">
            <v>44180</v>
          </cell>
          <cell r="C277">
            <v>44180</v>
          </cell>
          <cell r="D277">
            <v>1505</v>
          </cell>
          <cell r="F277">
            <v>14</v>
          </cell>
          <cell r="H277">
            <v>142</v>
          </cell>
          <cell r="J277">
            <v>1212</v>
          </cell>
          <cell r="L277">
            <v>911</v>
          </cell>
          <cell r="N277">
            <v>141</v>
          </cell>
          <cell r="P277">
            <v>91</v>
          </cell>
          <cell r="R277">
            <v>1273</v>
          </cell>
          <cell r="T277" t="str">
            <v>v</v>
          </cell>
        </row>
        <row r="278">
          <cell r="A278">
            <v>278</v>
          </cell>
          <cell r="B278">
            <v>44211</v>
          </cell>
          <cell r="C278">
            <v>44211</v>
          </cell>
          <cell r="D278">
            <v>1907</v>
          </cell>
          <cell r="F278">
            <v>10</v>
          </cell>
          <cell r="H278">
            <v>121</v>
          </cell>
          <cell r="J278">
            <v>1691</v>
          </cell>
          <cell r="L278">
            <v>933</v>
          </cell>
          <cell r="N278">
            <v>51</v>
          </cell>
          <cell r="P278">
            <v>71</v>
          </cell>
          <cell r="R278">
            <v>1785</v>
          </cell>
          <cell r="T278" t="str">
            <v>v</v>
          </cell>
        </row>
        <row r="279">
          <cell r="A279">
            <v>279</v>
          </cell>
          <cell r="B279">
            <v>44242</v>
          </cell>
          <cell r="C279">
            <v>44242</v>
          </cell>
          <cell r="D279">
            <v>1947</v>
          </cell>
          <cell r="F279">
            <v>8</v>
          </cell>
          <cell r="H279">
            <v>150</v>
          </cell>
          <cell r="J279">
            <v>1706</v>
          </cell>
          <cell r="L279">
            <v>1194</v>
          </cell>
          <cell r="N279">
            <v>43</v>
          </cell>
          <cell r="P279">
            <v>296</v>
          </cell>
          <cell r="R279">
            <v>1608</v>
          </cell>
          <cell r="T279" t="str">
            <v>v</v>
          </cell>
        </row>
        <row r="280">
          <cell r="A280">
            <v>280</v>
          </cell>
          <cell r="B280">
            <v>44270</v>
          </cell>
          <cell r="C280">
            <v>44270</v>
          </cell>
          <cell r="D280">
            <v>2118</v>
          </cell>
          <cell r="F280">
            <v>15</v>
          </cell>
          <cell r="H280">
            <v>169</v>
          </cell>
          <cell r="J280">
            <v>1889</v>
          </cell>
          <cell r="L280">
            <v>1178</v>
          </cell>
          <cell r="N280">
            <v>37</v>
          </cell>
          <cell r="P280">
            <v>102</v>
          </cell>
          <cell r="R280">
            <v>1979</v>
          </cell>
          <cell r="T280" t="str">
            <v>v</v>
          </cell>
        </row>
        <row r="281">
          <cell r="A281">
            <v>281</v>
          </cell>
          <cell r="B281">
            <v>44301</v>
          </cell>
          <cell r="C281">
            <v>44301</v>
          </cell>
          <cell r="D281">
            <v>1719</v>
          </cell>
          <cell r="F281">
            <v>4</v>
          </cell>
          <cell r="H281">
            <v>74</v>
          </cell>
          <cell r="J281">
            <v>1524</v>
          </cell>
          <cell r="L281">
            <v>1065</v>
          </cell>
          <cell r="N281">
            <v>32</v>
          </cell>
          <cell r="P281">
            <v>112</v>
          </cell>
          <cell r="R281">
            <v>1575</v>
          </cell>
          <cell r="T281" t="str">
            <v>v</v>
          </cell>
        </row>
        <row r="282">
          <cell r="A282">
            <v>282</v>
          </cell>
          <cell r="B282">
            <v>44331</v>
          </cell>
          <cell r="C282">
            <v>44331</v>
          </cell>
          <cell r="D282">
            <v>1537</v>
          </cell>
          <cell r="F282">
            <v>6</v>
          </cell>
          <cell r="H282">
            <v>61</v>
          </cell>
          <cell r="J282">
            <v>1288</v>
          </cell>
          <cell r="L282">
            <v>920</v>
          </cell>
          <cell r="N282">
            <v>55</v>
          </cell>
          <cell r="P282">
            <v>101</v>
          </cell>
          <cell r="R282">
            <v>1381</v>
          </cell>
          <cell r="T282" t="str">
            <v>v</v>
          </cell>
        </row>
        <row r="283">
          <cell r="A283">
            <v>283</v>
          </cell>
          <cell r="B283">
            <v>44362</v>
          </cell>
          <cell r="C283">
            <v>44362</v>
          </cell>
          <cell r="D283">
            <v>1938</v>
          </cell>
          <cell r="F283">
            <v>2</v>
          </cell>
          <cell r="H283">
            <v>67</v>
          </cell>
          <cell r="J283">
            <v>1721</v>
          </cell>
          <cell r="L283">
            <v>1013</v>
          </cell>
          <cell r="N283">
            <v>247</v>
          </cell>
          <cell r="P283">
            <v>149</v>
          </cell>
          <cell r="R283">
            <v>1542</v>
          </cell>
          <cell r="T283" t="str">
            <v>v</v>
          </cell>
        </row>
        <row r="284">
          <cell r="A284">
            <v>284</v>
          </cell>
          <cell r="B284">
            <v>44392</v>
          </cell>
          <cell r="C284">
            <v>44392</v>
          </cell>
          <cell r="D284">
            <v>3629</v>
          </cell>
          <cell r="F284">
            <v>1</v>
          </cell>
          <cell r="H284">
            <v>55</v>
          </cell>
          <cell r="J284">
            <v>3422</v>
          </cell>
          <cell r="L284">
            <v>942</v>
          </cell>
          <cell r="N284">
            <v>2059</v>
          </cell>
          <cell r="P284">
            <v>129</v>
          </cell>
          <cell r="R284">
            <v>1441</v>
          </cell>
          <cell r="T284" t="str">
            <v>v</v>
          </cell>
        </row>
        <row r="285">
          <cell r="A285">
            <v>285</v>
          </cell>
          <cell r="B285">
            <v>44423</v>
          </cell>
          <cell r="C285">
            <v>44423</v>
          </cell>
          <cell r="D285">
            <v>1975</v>
          </cell>
          <cell r="H285">
            <v>58</v>
          </cell>
          <cell r="J285">
            <v>1803</v>
          </cell>
          <cell r="L285">
            <v>1089</v>
          </cell>
          <cell r="N285">
            <v>317</v>
          </cell>
          <cell r="P285">
            <v>119</v>
          </cell>
          <cell r="R285">
            <v>1539</v>
          </cell>
          <cell r="T285" t="str">
            <v>v</v>
          </cell>
        </row>
        <row r="286">
          <cell r="A286">
            <v>286</v>
          </cell>
          <cell r="B286">
            <v>44454</v>
          </cell>
          <cell r="C286">
            <v>44454</v>
          </cell>
          <cell r="D286">
            <v>1631</v>
          </cell>
          <cell r="F286">
            <v>4</v>
          </cell>
          <cell r="H286">
            <v>56</v>
          </cell>
          <cell r="J286">
            <v>1434</v>
          </cell>
          <cell r="L286">
            <v>1098</v>
          </cell>
          <cell r="N286">
            <v>37</v>
          </cell>
          <cell r="P286">
            <v>149</v>
          </cell>
          <cell r="R286">
            <v>1445</v>
          </cell>
          <cell r="T286" t="str">
            <v>v</v>
          </cell>
        </row>
        <row r="287">
          <cell r="A287">
            <v>287</v>
          </cell>
          <cell r="B287">
            <v>44484</v>
          </cell>
          <cell r="C287">
            <v>44484</v>
          </cell>
          <cell r="D287">
            <v>1331</v>
          </cell>
          <cell r="F287">
            <v>4</v>
          </cell>
          <cell r="H287">
            <v>76</v>
          </cell>
          <cell r="J287">
            <v>1124</v>
          </cell>
          <cell r="L287">
            <v>1033</v>
          </cell>
          <cell r="N287">
            <v>39</v>
          </cell>
          <cell r="P287">
            <v>84</v>
          </cell>
          <cell r="R287">
            <v>1208</v>
          </cell>
          <cell r="T287" t="str">
            <v>v</v>
          </cell>
        </row>
        <row r="288">
          <cell r="A288">
            <v>288</v>
          </cell>
          <cell r="B288">
            <v>44515</v>
          </cell>
          <cell r="C288">
            <v>44515</v>
          </cell>
          <cell r="D288">
            <v>1342</v>
          </cell>
          <cell r="F288">
            <v>2</v>
          </cell>
          <cell r="H288">
            <v>52</v>
          </cell>
          <cell r="J288">
            <v>1119</v>
          </cell>
          <cell r="L288">
            <v>986</v>
          </cell>
          <cell r="N288">
            <v>57</v>
          </cell>
          <cell r="P288">
            <v>109</v>
          </cell>
          <cell r="R288">
            <v>1176</v>
          </cell>
          <cell r="T288" t="str">
            <v>v</v>
          </cell>
        </row>
        <row r="289">
          <cell r="A289">
            <v>289</v>
          </cell>
          <cell r="B289">
            <v>44545</v>
          </cell>
          <cell r="C289">
            <v>44545</v>
          </cell>
          <cell r="D289">
            <v>903</v>
          </cell>
          <cell r="F289">
            <v>3</v>
          </cell>
          <cell r="H289">
            <v>68</v>
          </cell>
          <cell r="J289">
            <v>730</v>
          </cell>
          <cell r="L289">
            <v>569</v>
          </cell>
          <cell r="N289">
            <v>72</v>
          </cell>
          <cell r="P289">
            <v>72</v>
          </cell>
          <cell r="R289">
            <v>759</v>
          </cell>
          <cell r="T289" t="str">
            <v>v</v>
          </cell>
        </row>
        <row r="290">
          <cell r="A290">
            <v>290</v>
          </cell>
          <cell r="B290">
            <v>44576</v>
          </cell>
          <cell r="C290">
            <v>44576</v>
          </cell>
          <cell r="D290">
            <v>1484</v>
          </cell>
          <cell r="H290">
            <v>26</v>
          </cell>
          <cell r="J290">
            <v>1401</v>
          </cell>
          <cell r="L290">
            <v>790</v>
          </cell>
          <cell r="N290">
            <v>12</v>
          </cell>
          <cell r="P290">
            <v>59</v>
          </cell>
          <cell r="R290">
            <v>719</v>
          </cell>
          <cell r="T290" t="str">
            <v>v</v>
          </cell>
        </row>
        <row r="291">
          <cell r="A291">
            <v>291</v>
          </cell>
          <cell r="B291">
            <v>44607</v>
          </cell>
          <cell r="C291">
            <v>44607</v>
          </cell>
          <cell r="D291">
            <v>1221</v>
          </cell>
          <cell r="F291">
            <v>1</v>
          </cell>
          <cell r="H291">
            <v>11</v>
          </cell>
          <cell r="J291">
            <v>1162</v>
          </cell>
          <cell r="L291">
            <v>830</v>
          </cell>
          <cell r="N291">
            <v>14</v>
          </cell>
          <cell r="P291">
            <v>57</v>
          </cell>
          <cell r="R291">
            <v>759</v>
          </cell>
          <cell r="T291" t="str">
            <v>v</v>
          </cell>
        </row>
        <row r="292">
          <cell r="A292">
            <v>292</v>
          </cell>
          <cell r="B292">
            <v>44635</v>
          </cell>
          <cell r="C292">
            <v>44635</v>
          </cell>
          <cell r="D292">
            <v>1745</v>
          </cell>
          <cell r="F292">
            <v>1</v>
          </cell>
          <cell r="H292">
            <v>20</v>
          </cell>
          <cell r="J292">
            <v>1659</v>
          </cell>
          <cell r="L292">
            <v>1158</v>
          </cell>
          <cell r="N292">
            <v>10</v>
          </cell>
          <cell r="P292">
            <v>67</v>
          </cell>
          <cell r="R292">
            <v>1081</v>
          </cell>
          <cell r="T292" t="str">
            <v>v</v>
          </cell>
        </row>
        <row r="293">
          <cell r="A293">
            <v>293</v>
          </cell>
          <cell r="B293">
            <v>44666</v>
          </cell>
          <cell r="C293">
            <v>44666</v>
          </cell>
          <cell r="D293">
            <v>2303</v>
          </cell>
          <cell r="F293">
            <v>4</v>
          </cell>
          <cell r="H293">
            <v>45</v>
          </cell>
          <cell r="J293">
            <v>2206</v>
          </cell>
          <cell r="L293">
            <v>1130</v>
          </cell>
          <cell r="N293">
            <v>56</v>
          </cell>
          <cell r="P293">
            <v>146</v>
          </cell>
          <cell r="R293">
            <v>2101</v>
          </cell>
          <cell r="T293" t="str">
            <v>v</v>
          </cell>
        </row>
        <row r="294">
          <cell r="A294">
            <v>294</v>
          </cell>
          <cell r="B294">
            <v>44696</v>
          </cell>
          <cell r="C294">
            <v>44696</v>
          </cell>
          <cell r="D294">
            <v>2340</v>
          </cell>
          <cell r="F294">
            <v>2</v>
          </cell>
          <cell r="H294">
            <v>40</v>
          </cell>
          <cell r="J294">
            <v>2207</v>
          </cell>
          <cell r="L294">
            <v>864</v>
          </cell>
          <cell r="N294">
            <v>98</v>
          </cell>
          <cell r="P294">
            <v>155</v>
          </cell>
          <cell r="R294">
            <v>2087</v>
          </cell>
          <cell r="T294" t="str">
            <v>v</v>
          </cell>
        </row>
        <row r="295">
          <cell r="A295">
            <v>295</v>
          </cell>
          <cell r="B295">
            <v>44727</v>
          </cell>
          <cell r="C295">
            <v>44727</v>
          </cell>
          <cell r="D295">
            <v>2255.0285714285715</v>
          </cell>
          <cell r="F295">
            <v>2</v>
          </cell>
          <cell r="H295">
            <v>38</v>
          </cell>
          <cell r="J295">
            <v>2258</v>
          </cell>
          <cell r="L295">
            <v>899</v>
          </cell>
          <cell r="N295">
            <v>125</v>
          </cell>
          <cell r="P295">
            <v>139.45714285714286</v>
          </cell>
          <cell r="R295">
            <v>1990.5714285714287</v>
          </cell>
          <cell r="T295" t="str">
            <v>v</v>
          </cell>
        </row>
        <row r="296">
          <cell r="A296">
            <v>296</v>
          </cell>
          <cell r="B296">
            <v>44757</v>
          </cell>
          <cell r="C296">
            <v>44757</v>
          </cell>
          <cell r="D296">
            <v>2460</v>
          </cell>
          <cell r="F296">
            <v>1</v>
          </cell>
          <cell r="H296">
            <v>40</v>
          </cell>
          <cell r="J296">
            <v>2285</v>
          </cell>
          <cell r="L296">
            <v>979</v>
          </cell>
          <cell r="N296">
            <v>74</v>
          </cell>
          <cell r="P296">
            <v>150</v>
          </cell>
          <cell r="R296">
            <v>2236</v>
          </cell>
          <cell r="T296" t="str">
            <v>v</v>
          </cell>
        </row>
        <row r="297">
          <cell r="A297">
            <v>297</v>
          </cell>
          <cell r="B297">
            <v>44788</v>
          </cell>
          <cell r="C297">
            <v>44788</v>
          </cell>
          <cell r="D297">
            <v>2412</v>
          </cell>
          <cell r="F297">
            <v>1</v>
          </cell>
          <cell r="H297">
            <v>30</v>
          </cell>
          <cell r="J297">
            <v>2288</v>
          </cell>
          <cell r="L297">
            <v>975</v>
          </cell>
          <cell r="N297">
            <v>65</v>
          </cell>
          <cell r="P297">
            <v>150</v>
          </cell>
          <cell r="R297">
            <v>2197</v>
          </cell>
          <cell r="T297" t="str">
            <v>v</v>
          </cell>
        </row>
        <row r="298">
          <cell r="A298">
            <v>298</v>
          </cell>
          <cell r="B298">
            <v>44819</v>
          </cell>
          <cell r="C298">
            <v>44819</v>
          </cell>
          <cell r="D298">
            <v>2286</v>
          </cell>
          <cell r="F298">
            <v>2</v>
          </cell>
          <cell r="H298">
            <v>38</v>
          </cell>
          <cell r="J298">
            <v>2184</v>
          </cell>
          <cell r="L298">
            <v>882</v>
          </cell>
          <cell r="N298">
            <v>49</v>
          </cell>
          <cell r="P298">
            <v>193</v>
          </cell>
          <cell r="R298">
            <v>2044</v>
          </cell>
          <cell r="T298" t="str">
            <v>v</v>
          </cell>
        </row>
        <row r="299">
          <cell r="A299">
            <v>299</v>
          </cell>
          <cell r="B299">
            <v>44849</v>
          </cell>
          <cell r="C299">
            <v>44849</v>
          </cell>
          <cell r="D299">
            <v>2206</v>
          </cell>
          <cell r="H299">
            <v>60</v>
          </cell>
          <cell r="J299">
            <v>2146</v>
          </cell>
          <cell r="L299">
            <v>829</v>
          </cell>
          <cell r="N299">
            <v>11</v>
          </cell>
          <cell r="P299">
            <v>63</v>
          </cell>
          <cell r="R299">
            <v>755</v>
          </cell>
          <cell r="T299" t="str">
            <v>v</v>
          </cell>
        </row>
        <row r="300">
          <cell r="A300">
            <v>300</v>
          </cell>
          <cell r="B300">
            <v>44880</v>
          </cell>
          <cell r="C300">
            <v>44880</v>
          </cell>
          <cell r="D300">
            <v>2133</v>
          </cell>
          <cell r="F300">
            <v>4</v>
          </cell>
          <cell r="H300">
            <v>148</v>
          </cell>
          <cell r="J300">
            <v>1981</v>
          </cell>
          <cell r="L300">
            <v>820</v>
          </cell>
          <cell r="N300">
            <v>25</v>
          </cell>
          <cell r="P300">
            <v>60</v>
          </cell>
          <cell r="R300">
            <v>735</v>
          </cell>
          <cell r="T300" t="str">
            <v>v</v>
          </cell>
        </row>
        <row r="301">
          <cell r="A301">
            <v>301</v>
          </cell>
          <cell r="B301">
            <v>44910</v>
          </cell>
          <cell r="C301">
            <v>44910</v>
          </cell>
          <cell r="D301">
            <v>1247</v>
          </cell>
          <cell r="F301">
            <v>3</v>
          </cell>
          <cell r="H301">
            <v>151</v>
          </cell>
          <cell r="J301">
            <v>1093</v>
          </cell>
          <cell r="L301">
            <v>568</v>
          </cell>
          <cell r="N301">
            <v>30</v>
          </cell>
          <cell r="P301">
            <v>43</v>
          </cell>
          <cell r="R301">
            <v>495</v>
          </cell>
          <cell r="T301" t="str">
            <v>v</v>
          </cell>
        </row>
        <row r="302">
          <cell r="A302">
            <v>302</v>
          </cell>
          <cell r="B302">
            <v>44941</v>
          </cell>
          <cell r="C302">
            <v>44941</v>
          </cell>
          <cell r="D302">
            <v>1762</v>
          </cell>
          <cell r="F302">
            <v>2</v>
          </cell>
          <cell r="H302">
            <v>157</v>
          </cell>
          <cell r="J302">
            <v>1603</v>
          </cell>
          <cell r="L302">
            <v>836</v>
          </cell>
          <cell r="N302">
            <v>28</v>
          </cell>
          <cell r="P302">
            <v>70</v>
          </cell>
          <cell r="R302">
            <v>738</v>
          </cell>
          <cell r="T302" t="str">
            <v>v</v>
          </cell>
        </row>
        <row r="303">
          <cell r="A303">
            <v>303</v>
          </cell>
          <cell r="B303">
            <v>44972</v>
          </cell>
          <cell r="C303">
            <v>44972</v>
          </cell>
          <cell r="D303">
            <v>2141</v>
          </cell>
          <cell r="F303">
            <v>9</v>
          </cell>
          <cell r="H303">
            <v>163</v>
          </cell>
          <cell r="J303">
            <v>1969</v>
          </cell>
          <cell r="L303">
            <v>973</v>
          </cell>
          <cell r="N303">
            <v>16</v>
          </cell>
          <cell r="P303">
            <v>76</v>
          </cell>
          <cell r="R303">
            <v>881</v>
          </cell>
          <cell r="T303" t="str">
            <v>v</v>
          </cell>
        </row>
        <row r="304">
          <cell r="A304">
            <v>304</v>
          </cell>
          <cell r="B304">
            <v>45000</v>
          </cell>
          <cell r="C304">
            <v>45000</v>
          </cell>
          <cell r="D304">
            <v>2861</v>
          </cell>
          <cell r="F304">
            <v>2</v>
          </cell>
          <cell r="H304">
            <v>171</v>
          </cell>
          <cell r="J304">
            <v>2688</v>
          </cell>
          <cell r="L304">
            <v>1246</v>
          </cell>
          <cell r="N304">
            <v>16</v>
          </cell>
          <cell r="P304">
            <v>91</v>
          </cell>
          <cell r="R304">
            <v>1139</v>
          </cell>
          <cell r="T304" t="str">
            <v>v</v>
          </cell>
        </row>
        <row r="305">
          <cell r="A305">
            <v>305</v>
          </cell>
          <cell r="B305">
            <v>45031</v>
          </cell>
          <cell r="C305">
            <v>45031</v>
          </cell>
          <cell r="D305">
            <v>3176</v>
          </cell>
          <cell r="F305">
            <v>4</v>
          </cell>
          <cell r="H305">
            <v>143</v>
          </cell>
          <cell r="J305">
            <v>3029</v>
          </cell>
          <cell r="L305">
            <v>1088</v>
          </cell>
          <cell r="N305">
            <v>16</v>
          </cell>
          <cell r="P305">
            <v>95</v>
          </cell>
          <cell r="R305">
            <v>977</v>
          </cell>
          <cell r="T305" t="str">
            <v>v</v>
          </cell>
        </row>
        <row r="306">
          <cell r="A306">
            <v>306</v>
          </cell>
          <cell r="B306">
            <v>45061</v>
          </cell>
          <cell r="C306">
            <v>45061</v>
          </cell>
          <cell r="D306">
            <v>2995</v>
          </cell>
          <cell r="F306">
            <v>4</v>
          </cell>
          <cell r="H306">
            <v>156</v>
          </cell>
          <cell r="J306">
            <v>2835</v>
          </cell>
          <cell r="L306">
            <v>1217</v>
          </cell>
          <cell r="N306">
            <v>18</v>
          </cell>
          <cell r="P306">
            <v>83</v>
          </cell>
          <cell r="R306">
            <v>1116</v>
          </cell>
          <cell r="T306" t="str">
            <v>v</v>
          </cell>
        </row>
        <row r="307">
          <cell r="A307">
            <v>307</v>
          </cell>
          <cell r="B307">
            <v>45092</v>
          </cell>
          <cell r="C307">
            <v>45092</v>
          </cell>
          <cell r="D307">
            <v>2252</v>
          </cell>
          <cell r="H307">
            <v>161</v>
          </cell>
          <cell r="J307">
            <v>2091</v>
          </cell>
          <cell r="L307">
            <v>1057</v>
          </cell>
          <cell r="N307">
            <v>26</v>
          </cell>
          <cell r="P307">
            <v>80</v>
          </cell>
          <cell r="R307">
            <v>951</v>
          </cell>
          <cell r="T307" t="str">
            <v>v</v>
          </cell>
        </row>
        <row r="308">
          <cell r="A308">
            <v>308</v>
          </cell>
          <cell r="B308">
            <v>45122</v>
          </cell>
          <cell r="C308">
            <v>45122</v>
          </cell>
          <cell r="D308">
            <v>2459</v>
          </cell>
          <cell r="F308">
            <v>3</v>
          </cell>
          <cell r="H308">
            <v>164</v>
          </cell>
          <cell r="J308">
            <v>2292</v>
          </cell>
          <cell r="L308">
            <v>1120</v>
          </cell>
          <cell r="N308">
            <v>28</v>
          </cell>
          <cell r="P308">
            <v>73</v>
          </cell>
          <cell r="R308">
            <v>1019</v>
          </cell>
          <cell r="T308" t="str">
            <v>v</v>
          </cell>
        </row>
        <row r="309">
          <cell r="A309">
            <v>309</v>
          </cell>
          <cell r="B309">
            <v>45153</v>
          </cell>
          <cell r="C309">
            <v>45153</v>
          </cell>
          <cell r="D309">
            <v>2193</v>
          </cell>
          <cell r="F309">
            <v>8</v>
          </cell>
          <cell r="H309">
            <v>157</v>
          </cell>
          <cell r="J309">
            <v>2028</v>
          </cell>
          <cell r="L309">
            <v>891</v>
          </cell>
          <cell r="N309">
            <v>15</v>
          </cell>
          <cell r="P309">
            <v>70</v>
          </cell>
          <cell r="R309">
            <v>806</v>
          </cell>
          <cell r="T309" t="str">
            <v>v</v>
          </cell>
        </row>
        <row r="310">
          <cell r="A310">
            <v>310</v>
          </cell>
          <cell r="B310">
            <v>45184</v>
          </cell>
          <cell r="C310">
            <v>45184</v>
          </cell>
          <cell r="D310">
            <v>2048</v>
          </cell>
          <cell r="F310">
            <v>1</v>
          </cell>
          <cell r="H310">
            <v>183</v>
          </cell>
          <cell r="J310">
            <v>1864</v>
          </cell>
          <cell r="L310">
            <v>890</v>
          </cell>
          <cell r="N310">
            <v>26</v>
          </cell>
          <cell r="P310">
            <v>90</v>
          </cell>
          <cell r="R310">
            <v>774</v>
          </cell>
          <cell r="T310" t="str">
            <v>v</v>
          </cell>
        </row>
        <row r="311">
          <cell r="A311">
            <v>311</v>
          </cell>
          <cell r="B311">
            <v>45214</v>
          </cell>
          <cell r="C311">
            <v>45214</v>
          </cell>
          <cell r="D311">
            <v>2132</v>
          </cell>
          <cell r="F311">
            <v>3</v>
          </cell>
          <cell r="H311">
            <v>191</v>
          </cell>
          <cell r="J311">
            <v>1938</v>
          </cell>
          <cell r="L311">
            <v>922</v>
          </cell>
          <cell r="N311">
            <v>19</v>
          </cell>
          <cell r="P311">
            <v>97</v>
          </cell>
          <cell r="R311">
            <v>806</v>
          </cell>
          <cell r="T311" t="str">
            <v>v</v>
          </cell>
        </row>
        <row r="312">
          <cell r="A312">
            <v>312</v>
          </cell>
          <cell r="B312">
            <v>45245</v>
          </cell>
          <cell r="C312">
            <v>45245</v>
          </cell>
          <cell r="D312">
            <v>2172</v>
          </cell>
          <cell r="F312">
            <v>6</v>
          </cell>
          <cell r="H312">
            <v>148</v>
          </cell>
          <cell r="J312">
            <v>2018</v>
          </cell>
          <cell r="L312">
            <v>900</v>
          </cell>
          <cell r="N312">
            <v>16</v>
          </cell>
          <cell r="P312">
            <v>71</v>
          </cell>
          <cell r="R312">
            <v>813</v>
          </cell>
          <cell r="T312" t="str">
            <v>v</v>
          </cell>
        </row>
        <row r="313">
          <cell r="A313">
            <v>313</v>
          </cell>
          <cell r="B313">
            <v>45275</v>
          </cell>
          <cell r="C313">
            <v>45275</v>
          </cell>
          <cell r="D313">
            <v>1369</v>
          </cell>
          <cell r="F313">
            <v>4</v>
          </cell>
          <cell r="H313">
            <v>136</v>
          </cell>
          <cell r="J313">
            <v>1229</v>
          </cell>
          <cell r="L313">
            <v>707</v>
          </cell>
          <cell r="N313">
            <v>32</v>
          </cell>
          <cell r="P313">
            <v>75</v>
          </cell>
          <cell r="R313">
            <v>600</v>
          </cell>
          <cell r="T313" t="str">
            <v>v</v>
          </cell>
        </row>
        <row r="314">
          <cell r="A314">
            <v>314</v>
          </cell>
          <cell r="B314">
            <v>45306</v>
          </cell>
          <cell r="C314">
            <v>45306</v>
          </cell>
          <cell r="D314">
            <v>2056</v>
          </cell>
          <cell r="F314">
            <v>4</v>
          </cell>
          <cell r="H314">
            <v>141</v>
          </cell>
          <cell r="J314">
            <v>1911</v>
          </cell>
          <cell r="L314">
            <v>1101</v>
          </cell>
          <cell r="N314">
            <v>13</v>
          </cell>
          <cell r="P314">
            <v>87</v>
          </cell>
          <cell r="R314">
            <v>1001</v>
          </cell>
          <cell r="T314" t="str">
            <v>v</v>
          </cell>
        </row>
        <row r="315">
          <cell r="A315">
            <v>315</v>
          </cell>
          <cell r="B315">
            <v>45337</v>
          </cell>
          <cell r="C315">
            <v>45337</v>
          </cell>
          <cell r="D315">
            <v>2468</v>
          </cell>
          <cell r="F315">
            <v>2</v>
          </cell>
          <cell r="H315">
            <v>193</v>
          </cell>
          <cell r="J315">
            <v>2273</v>
          </cell>
          <cell r="L315">
            <v>1258</v>
          </cell>
          <cell r="N315">
            <v>54</v>
          </cell>
          <cell r="P315">
            <v>92</v>
          </cell>
          <cell r="R315">
            <v>1112</v>
          </cell>
          <cell r="T315" t="str">
            <v>v</v>
          </cell>
        </row>
        <row r="316">
          <cell r="A316">
            <v>316</v>
          </cell>
          <cell r="B316">
            <v>45366</v>
          </cell>
          <cell r="C316">
            <v>45366</v>
          </cell>
          <cell r="D316">
            <v>2658</v>
          </cell>
          <cell r="F316">
            <v>4</v>
          </cell>
          <cell r="H316">
            <v>39</v>
          </cell>
          <cell r="J316">
            <v>2615</v>
          </cell>
          <cell r="L316">
            <v>1278</v>
          </cell>
          <cell r="N316">
            <v>19</v>
          </cell>
          <cell r="P316">
            <v>92</v>
          </cell>
          <cell r="R316">
            <v>1167</v>
          </cell>
          <cell r="T316" t="str">
            <v>v</v>
          </cell>
        </row>
        <row r="317">
          <cell r="A317">
            <v>317</v>
          </cell>
          <cell r="B317">
            <v>45397</v>
          </cell>
          <cell r="C317">
            <v>45397</v>
          </cell>
          <cell r="D317">
            <v>3500</v>
          </cell>
          <cell r="F317">
            <v>8</v>
          </cell>
          <cell r="H317">
            <v>196</v>
          </cell>
          <cell r="J317">
            <v>3296</v>
          </cell>
          <cell r="L317">
            <v>1333</v>
          </cell>
          <cell r="N317">
            <v>16</v>
          </cell>
          <cell r="P317">
            <v>99</v>
          </cell>
          <cell r="R317">
            <v>1218</v>
          </cell>
          <cell r="T317" t="str">
            <v>v</v>
          </cell>
        </row>
        <row r="318">
          <cell r="A318">
            <v>318</v>
          </cell>
          <cell r="B318">
            <v>45427</v>
          </cell>
          <cell r="C318">
            <v>45427</v>
          </cell>
          <cell r="D318">
            <v>2371</v>
          </cell>
          <cell r="F318">
            <v>10</v>
          </cell>
          <cell r="H318">
            <v>173</v>
          </cell>
          <cell r="J318">
            <v>2188</v>
          </cell>
          <cell r="L318">
            <v>1121</v>
          </cell>
          <cell r="N318">
            <v>30</v>
          </cell>
          <cell r="P318">
            <v>78</v>
          </cell>
          <cell r="R318">
            <v>1013</v>
          </cell>
          <cell r="T318" t="str">
            <v>v</v>
          </cell>
        </row>
        <row r="319">
          <cell r="A319">
            <v>319</v>
          </cell>
          <cell r="B319">
            <v>45458</v>
          </cell>
          <cell r="C319">
            <v>45458</v>
          </cell>
          <cell r="D319">
            <v>2120</v>
          </cell>
          <cell r="F319">
            <v>4</v>
          </cell>
          <cell r="H319">
            <v>152</v>
          </cell>
          <cell r="J319">
            <v>1964</v>
          </cell>
          <cell r="L319">
            <v>1105</v>
          </cell>
          <cell r="N319">
            <v>9</v>
          </cell>
          <cell r="P319">
            <v>80</v>
          </cell>
          <cell r="R319">
            <v>1016</v>
          </cell>
          <cell r="T319" t="str">
            <v>v</v>
          </cell>
        </row>
        <row r="320">
          <cell r="A320">
            <v>320</v>
          </cell>
          <cell r="B320">
            <v>45488</v>
          </cell>
          <cell r="C320">
            <v>45488</v>
          </cell>
          <cell r="D320">
            <v>3108</v>
          </cell>
          <cell r="F320">
            <v>8</v>
          </cell>
          <cell r="H320">
            <v>211</v>
          </cell>
          <cell r="J320">
            <v>2889</v>
          </cell>
          <cell r="L320">
            <v>1161</v>
          </cell>
          <cell r="N320">
            <v>9</v>
          </cell>
          <cell r="P320">
            <v>83</v>
          </cell>
          <cell r="R320">
            <v>1069</v>
          </cell>
          <cell r="T320" t="str">
            <v>v</v>
          </cell>
        </row>
        <row r="321">
          <cell r="A321">
            <v>321</v>
          </cell>
          <cell r="B321">
            <v>45519</v>
          </cell>
          <cell r="C321">
            <v>45519</v>
          </cell>
          <cell r="D321">
            <v>2352</v>
          </cell>
          <cell r="F321">
            <v>6</v>
          </cell>
          <cell r="H321">
            <v>190</v>
          </cell>
          <cell r="J321">
            <v>2156</v>
          </cell>
          <cell r="L321">
            <v>888</v>
          </cell>
          <cell r="N321">
            <v>9</v>
          </cell>
          <cell r="P321">
            <v>63</v>
          </cell>
          <cell r="R321">
            <v>816</v>
          </cell>
          <cell r="T321" t="str">
            <v>v</v>
          </cell>
        </row>
        <row r="322">
          <cell r="A322">
            <v>322</v>
          </cell>
          <cell r="B322">
            <v>45550</v>
          </cell>
          <cell r="C322">
            <v>45550</v>
          </cell>
          <cell r="D322">
            <v>3597</v>
          </cell>
          <cell r="F322">
            <v>3</v>
          </cell>
          <cell r="H322">
            <v>208</v>
          </cell>
          <cell r="J322">
            <v>3386</v>
          </cell>
          <cell r="L322">
            <v>881</v>
          </cell>
          <cell r="N322">
            <v>16</v>
          </cell>
          <cell r="P322">
            <v>73</v>
          </cell>
          <cell r="R322">
            <v>792</v>
          </cell>
          <cell r="T322" t="str">
            <v>v</v>
          </cell>
        </row>
        <row r="323">
          <cell r="B323">
            <v>45580</v>
          </cell>
          <cell r="C323">
            <v>45580</v>
          </cell>
        </row>
        <row r="324">
          <cell r="B324">
            <v>45611</v>
          </cell>
          <cell r="C324">
            <v>45611</v>
          </cell>
        </row>
        <row r="325">
          <cell r="B325">
            <v>45641</v>
          </cell>
          <cell r="C325">
            <v>45641</v>
          </cell>
        </row>
      </sheetData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uverture"/>
      <sheetName val="Note"/>
      <sheetName val="ABREV"/>
      <sheetName val="Liste"/>
      <sheetName val="Contact"/>
      <sheetName val="méta"/>
      <sheetName val="SortieMacro"/>
      <sheetName val="Sortie conj prod"/>
      <sheetName val="Sortie conj prix"/>
      <sheetName val="Sortie conj emploi"/>
      <sheetName val="Sortie conj clim"/>
      <sheetName val="Sortie_CN1"/>
      <sheetName val="Sortie_CN11"/>
      <sheetName val="Sortie_CN2"/>
      <sheetName val="Sortie_CNT3"/>
      <sheetName val="Sortietissuindustriel"/>
      <sheetName val="SortieIPI"/>
      <sheetName val="SortieIPI11102024"/>
      <sheetName val="SortieIPC"/>
      <sheetName val="SortieIPCgliss"/>
      <sheetName val="SortieEtab"/>
      <sheetName val="SortieEtab secteur"/>
      <sheetName val="SortieCarb"/>
      <sheetName val="SortiePrixCarb"/>
      <sheetName val="SortieElec"/>
      <sheetName val="SortieEau"/>
      <sheetName val="Sortieferr"/>
      <sheetName val="Sortiefretaerien"/>
      <sheetName val="Sortiepaxaerien"/>
      <sheetName val="SortieCNAPS"/>
      <sheetName val="SortieEmp"/>
      <sheetName val="Sortieimma"/>
      <sheetName val="SortieOGTrec"/>
      <sheetName val="SortieOGTdep"/>
      <sheetName val="SortieMoney"/>
      <sheetName val="Sortieexport"/>
      <sheetName val="Sortieimport"/>
      <sheetName val="Sortietourisme"/>
      <sheetName val="SortiePrixinter"/>
      <sheetName val=" SortieBilanannuel"/>
      <sheetName val="SaisieBilan"/>
      <sheetName val="SaisieMacro"/>
      <sheetName val="SaisieIPC"/>
      <sheetName val="SaisieIPI"/>
      <sheetName val="SaisieElec"/>
      <sheetName val="SaisieEau"/>
      <sheetName val="SaisieCarb"/>
      <sheetName val="SaisiePrixCarb"/>
      <sheetName val="SaisieEtab"/>
      <sheetName val="Saisieferr"/>
      <sheetName val="Saisiefretaerien"/>
      <sheetName val="Saisiepaxaerien"/>
      <sheetName val="SaisieCNAPS"/>
      <sheetName val="SaisieOMEF"/>
      <sheetName val="Saisieimma"/>
      <sheetName val="SaisieTOFE"/>
      <sheetName val="SaisieMoney"/>
      <sheetName val="Saisietourisme"/>
      <sheetName val="Saisiecomext"/>
      <sheetName val="SaisiePrixinter"/>
      <sheetName val="IPI GLOBAL 2016"/>
      <sheetName val="Ind crois éco LF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5">
          <cell r="D5">
            <v>2007</v>
          </cell>
          <cell r="E5">
            <v>2008</v>
          </cell>
          <cell r="F5">
            <v>2009</v>
          </cell>
          <cell r="G5">
            <v>2010</v>
          </cell>
          <cell r="H5">
            <v>2011</v>
          </cell>
          <cell r="I5">
            <v>2012</v>
          </cell>
          <cell r="J5">
            <v>2013</v>
          </cell>
          <cell r="K5">
            <v>2014</v>
          </cell>
          <cell r="L5">
            <v>2015</v>
          </cell>
          <cell r="M5">
            <v>2016</v>
          </cell>
          <cell r="N5">
            <v>2017</v>
          </cell>
          <cell r="O5">
            <v>2018</v>
          </cell>
          <cell r="P5">
            <v>2019</v>
          </cell>
          <cell r="Q5">
            <v>2020</v>
          </cell>
          <cell r="R5">
            <v>2021</v>
          </cell>
          <cell r="S5">
            <v>2022</v>
          </cell>
          <cell r="T5">
            <v>2023</v>
          </cell>
          <cell r="U5">
            <v>2024</v>
          </cell>
        </row>
        <row r="7">
          <cell r="C7" t="str">
            <v>Secteur Primaire</v>
          </cell>
          <cell r="E7">
            <v>2.2891867158166823E-2</v>
          </cell>
          <cell r="F7">
            <v>5.4727068959135927E-2</v>
          </cell>
          <cell r="G7">
            <v>-2.307763458401757E-2</v>
          </cell>
          <cell r="H7">
            <v>1.8773199872489155E-2</v>
          </cell>
          <cell r="I7">
            <v>2.0778722695476981E-2</v>
          </cell>
          <cell r="J7">
            <v>-5.0388973747288679E-2</v>
          </cell>
          <cell r="K7">
            <v>1.5858776263280694E-2</v>
          </cell>
          <cell r="L7">
            <v>-1.5289974690800956E-2</v>
          </cell>
          <cell r="M7">
            <v>1.3454654245660835E-2</v>
          </cell>
          <cell r="N7">
            <v>1.2929057108539643E-2</v>
          </cell>
          <cell r="O7">
            <v>3.5434929790423286E-3</v>
          </cell>
          <cell r="P7">
            <v>5.9328103339136185E-2</v>
          </cell>
          <cell r="Q7">
            <v>-1.3698395170180122E-2</v>
          </cell>
        </row>
        <row r="9">
          <cell r="C9" t="str">
            <v>Secteur Tertiaire</v>
          </cell>
          <cell r="E9">
            <v>7.8053932881018584E-2</v>
          </cell>
          <cell r="F9">
            <v>-5.7248239242406407E-2</v>
          </cell>
          <cell r="G9">
            <v>5.6301855332570039E-3</v>
          </cell>
          <cell r="H9">
            <v>1.0492896488762948E-2</v>
          </cell>
          <cell r="I9">
            <v>2.6362526641291462E-2</v>
          </cell>
          <cell r="J9">
            <v>4.0102113959639141E-3</v>
          </cell>
          <cell r="K9">
            <v>2.9585440730099055E-2</v>
          </cell>
          <cell r="L9">
            <v>2.4934581824165081E-2</v>
          </cell>
          <cell r="M9">
            <v>4.5535399305162372E-2</v>
          </cell>
          <cell r="N9">
            <v>5.0615238978555022E-2</v>
          </cell>
          <cell r="O9">
            <v>8.4417100191449546E-3</v>
          </cell>
          <cell r="P9">
            <v>4.9755031242195935E-2</v>
          </cell>
          <cell r="Q9">
            <v>-5.6857598434351786E-2</v>
          </cell>
        </row>
        <row r="11">
          <cell r="C11" t="str">
            <v>SIFIM</v>
          </cell>
          <cell r="E11">
            <v>0.16687631080987253</v>
          </cell>
          <cell r="F11">
            <v>-6.1013541981191466E-2</v>
          </cell>
          <cell r="G11">
            <v>6.1933883903018128E-2</v>
          </cell>
          <cell r="H11">
            <v>6.3584645297034781E-2</v>
          </cell>
          <cell r="I11">
            <v>7.934541365980663E-2</v>
          </cell>
          <cell r="J11">
            <v>-5.9078254223594584E-3</v>
          </cell>
          <cell r="K11">
            <v>6.2233605708074569E-2</v>
          </cell>
          <cell r="L11">
            <v>-2.2743969170788692E-3</v>
          </cell>
          <cell r="M11">
            <v>0.18595053845683873</v>
          </cell>
          <cell r="N11">
            <v>0.16352254165052393</v>
          </cell>
          <cell r="O11">
            <v>-8.9360554258052116E-2</v>
          </cell>
          <cell r="P11">
            <v>0.24197997784037395</v>
          </cell>
          <cell r="Q11">
            <v>0.19195674747514802</v>
          </cell>
        </row>
        <row r="13">
          <cell r="C13" t="str">
            <v>PIB aux prix de base</v>
          </cell>
          <cell r="E13">
            <v>5.9189580638911554E-2</v>
          </cell>
          <cell r="F13">
            <v>-2.4619651090113437E-2</v>
          </cell>
          <cell r="G13">
            <v>-2.9901809610075603E-3</v>
          </cell>
          <cell r="H13">
            <v>1.1442992401539342E-2</v>
          </cell>
          <cell r="I13">
            <v>3.1083961888581424E-2</v>
          </cell>
          <cell r="J13">
            <v>2.0409937139055589E-2</v>
          </cell>
          <cell r="K13">
            <v>3.1093635146290932E-2</v>
          </cell>
          <cell r="L13">
            <v>2.085106375202983E-2</v>
          </cell>
          <cell r="M13">
            <v>3.4314381968863161E-2</v>
          </cell>
          <cell r="N13">
            <v>3.916206198556571E-2</v>
          </cell>
          <cell r="O13">
            <v>1.1728256710164198E-2</v>
          </cell>
          <cell r="P13">
            <v>5.070095875873637E-2</v>
          </cell>
          <cell r="Q13">
            <v>-9.4281926253087733E-2</v>
          </cell>
        </row>
        <row r="15">
          <cell r="C15" t="str">
            <v>Impôts sur les produits</v>
          </cell>
          <cell r="E15">
            <v>0.17994302330690126</v>
          </cell>
          <cell r="F15">
            <v>-0.23332041886934241</v>
          </cell>
          <cell r="G15">
            <v>0.15525489124642755</v>
          </cell>
          <cell r="H15">
            <v>7.6603787186504624E-2</v>
          </cell>
          <cell r="I15">
            <v>1.7312014557852917E-2</v>
          </cell>
          <cell r="J15">
            <v>5.7604983256569264E-2</v>
          </cell>
          <cell r="K15">
            <v>6.2973978859406587E-2</v>
          </cell>
          <cell r="L15">
            <v>0.16206150375926809</v>
          </cell>
          <cell r="M15">
            <v>0.10153719833914687</v>
          </cell>
          <cell r="N15">
            <v>4.1094222953963699E-2</v>
          </cell>
          <cell r="O15">
            <v>0.23973979799588374</v>
          </cell>
          <cell r="P15">
            <v>-1.1157269005811377E-2</v>
          </cell>
          <cell r="Q15">
            <v>0.13278617917705104</v>
          </cell>
        </row>
        <row r="17">
          <cell r="C17" t="str">
            <v>PIB aux prix d'acquisition</v>
          </cell>
          <cell r="E17">
            <v>6.7126325421813071E-2</v>
          </cell>
          <cell r="F17">
            <v>-3.9787086129156601E-2</v>
          </cell>
          <cell r="G17">
            <v>6.1923974617690281E-3</v>
          </cell>
          <cell r="H17">
            <v>1.5784270512266163E-2</v>
          </cell>
          <cell r="I17">
            <v>3.0111481149497576E-2</v>
          </cell>
          <cell r="J17">
            <v>2.30037623242898E-2</v>
          </cell>
          <cell r="K17">
            <v>3.3392031128766986E-2</v>
          </cell>
          <cell r="L17">
            <v>3.1322980724057592E-2</v>
          </cell>
          <cell r="M17">
            <v>3.993146064408637E-2</v>
          </cell>
          <cell r="N17">
            <v>3.9333075943529749E-2</v>
          </cell>
          <cell r="O17">
            <v>3.1943565149962883E-2</v>
          </cell>
          <cell r="P17">
            <v>4.4112321301794433E-2</v>
          </cell>
          <cell r="Q17">
            <v>-7.1376716214107239E-2</v>
          </cell>
          <cell r="R17">
            <v>4.6506834322350921E-2</v>
          </cell>
          <cell r="S17">
            <v>4.137535349168453E-2</v>
          </cell>
          <cell r="T17">
            <v>4.2308658071623872E-2</v>
          </cell>
          <cell r="U17">
            <v>4.3228372808761906E-2</v>
          </cell>
        </row>
        <row r="55">
          <cell r="D55">
            <v>2007</v>
          </cell>
          <cell r="E55">
            <v>2008</v>
          </cell>
          <cell r="F55">
            <v>2009</v>
          </cell>
          <cell r="G55">
            <v>2010</v>
          </cell>
          <cell r="H55">
            <v>2011</v>
          </cell>
          <cell r="I55">
            <v>2012</v>
          </cell>
          <cell r="J55">
            <v>2013</v>
          </cell>
          <cell r="K55">
            <v>2014</v>
          </cell>
          <cell r="L55">
            <v>2015</v>
          </cell>
          <cell r="M55">
            <v>2016</v>
          </cell>
          <cell r="N55">
            <v>2017</v>
          </cell>
          <cell r="O55">
            <v>2018</v>
          </cell>
          <cell r="P55">
            <v>2019</v>
          </cell>
          <cell r="Q55">
            <v>2020</v>
          </cell>
          <cell r="R55">
            <v>2021</v>
          </cell>
          <cell r="S55">
            <v>2022</v>
          </cell>
          <cell r="T55">
            <v>2023</v>
          </cell>
          <cell r="U55">
            <v>2024</v>
          </cell>
        </row>
        <row r="57">
          <cell r="C57" t="str">
            <v>Secteur Primaire</v>
          </cell>
          <cell r="E57">
            <v>8.0815551102316308E-2</v>
          </cell>
          <cell r="F57">
            <v>9.6272029695660954E-2</v>
          </cell>
          <cell r="G57">
            <v>8.3523448315244497E-2</v>
          </cell>
          <cell r="H57">
            <v>9.9567629107992994E-2</v>
          </cell>
          <cell r="I57">
            <v>2.5850631264958235E-2</v>
          </cell>
          <cell r="J57">
            <v>7.4859541629234361E-2</v>
          </cell>
          <cell r="K57">
            <v>5.9197045942056103E-2</v>
          </cell>
          <cell r="L57">
            <v>0.11104912752639828</v>
          </cell>
          <cell r="M57">
            <v>9.1578215251794548E-2</v>
          </cell>
          <cell r="N57">
            <v>5.1980436154723808E-2</v>
          </cell>
          <cell r="O57">
            <v>8.7465663478334177E-2</v>
          </cell>
          <cell r="P57">
            <v>5.3749561503160237E-3</v>
          </cell>
          <cell r="Q57">
            <v>5.6409837699240573E-2</v>
          </cell>
          <cell r="R57">
            <v>4.0650516765976308E-2</v>
          </cell>
          <cell r="S57">
            <v>6.920802458662223E-2</v>
          </cell>
          <cell r="T57">
            <v>0.10440951801606801</v>
          </cell>
          <cell r="U57">
            <v>5.7520233317915226E-2</v>
          </cell>
        </row>
        <row r="58">
          <cell r="C58" t="str">
            <v>Secteur Secondaire</v>
          </cell>
          <cell r="E58">
            <v>0.14331460418344655</v>
          </cell>
          <cell r="F58">
            <v>4.1834749548908645E-2</v>
          </cell>
          <cell r="G58">
            <v>0.11278183854197898</v>
          </cell>
          <cell r="H58">
            <v>7.8998153095590995E-2</v>
          </cell>
          <cell r="I58">
            <v>1.7448119183529842E-2</v>
          </cell>
          <cell r="J58">
            <v>-5.962179761119768E-2</v>
          </cell>
          <cell r="K58">
            <v>0.11776279085548036</v>
          </cell>
          <cell r="L58">
            <v>-3.9153236335893404E-2</v>
          </cell>
          <cell r="M58">
            <v>0.14780129603261671</v>
          </cell>
          <cell r="N58">
            <v>4.239471858840882E-2</v>
          </cell>
          <cell r="O58">
            <v>0.19743408876902069</v>
          </cell>
          <cell r="P58">
            <v>5.8974889732348768E-2</v>
          </cell>
          <cell r="Q58">
            <v>0.14573466359967879</v>
          </cell>
          <cell r="R58">
            <v>0.10673250957772207</v>
          </cell>
          <cell r="S58">
            <v>0.17483191125447228</v>
          </cell>
          <cell r="T58">
            <v>0.11192545659539577</v>
          </cell>
          <cell r="U58">
            <v>5.8957410085951345E-2</v>
          </cell>
        </row>
        <row r="59">
          <cell r="C59" t="str">
            <v>Secteur Tertiaire</v>
          </cell>
          <cell r="E59">
            <v>7.4052722622563349E-2</v>
          </cell>
          <cell r="F59">
            <v>5.3105699589305777E-2</v>
          </cell>
          <cell r="G59">
            <v>0.11639971461117504</v>
          </cell>
          <cell r="H59">
            <v>0.12153230291322403</v>
          </cell>
          <cell r="I59">
            <v>7.7398230896047027E-2</v>
          </cell>
          <cell r="J59">
            <v>7.3529654058435368E-2</v>
          </cell>
          <cell r="K59">
            <v>6.3874197360982876E-2</v>
          </cell>
          <cell r="L59">
            <v>8.2212261667740538E-2</v>
          </cell>
          <cell r="M59">
            <v>8.2391763249475058E-2</v>
          </cell>
          <cell r="N59">
            <v>4.9159608275646249E-2</v>
          </cell>
          <cell r="O59">
            <v>6.6039353679620882E-2</v>
          </cell>
          <cell r="P59">
            <v>9.3542852455680725E-2</v>
          </cell>
          <cell r="Q59">
            <v>2.8857856438468055E-2</v>
          </cell>
          <cell r="R59">
            <v>2.8428077460263879E-2</v>
          </cell>
          <cell r="S59">
            <v>7.2951998047472655E-2</v>
          </cell>
          <cell r="T59">
            <v>7.8352476602814747E-2</v>
          </cell>
          <cell r="U59">
            <v>9.1125405620683164E-2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uverture"/>
      <sheetName val="Note"/>
      <sheetName val="ABREV"/>
      <sheetName val="Liste"/>
      <sheetName val="Contact"/>
      <sheetName val="méta"/>
      <sheetName val="SortieMacro"/>
      <sheetName val="Sortie conj prod"/>
      <sheetName val="Sortie conj prix"/>
      <sheetName val="Sortie conj emploi"/>
      <sheetName val="Sortie conj clim"/>
      <sheetName val="Sortie_CN1"/>
      <sheetName val="Sortie_CN11"/>
      <sheetName val="Sortie_CN2"/>
      <sheetName val="Sortie_CNT3"/>
      <sheetName val="Sortietissuindustriel"/>
      <sheetName val="SortieIPI"/>
      <sheetName val="SortieIPI11102024"/>
      <sheetName val="SortieIPC"/>
      <sheetName val="SortieIPCgliss"/>
      <sheetName val="SortieEtab"/>
      <sheetName val="SortieEtab secteur"/>
      <sheetName val="SortieCarb"/>
      <sheetName val="SortiePrixCarb"/>
      <sheetName val="SortieElec"/>
      <sheetName val="SortieEau"/>
      <sheetName val="Sortieferr"/>
      <sheetName val="Sortiefretaerien"/>
      <sheetName val="Sortiepaxaerien"/>
      <sheetName val="SortieCNAPS"/>
      <sheetName val="SortieEmp"/>
      <sheetName val="Sortieimma"/>
      <sheetName val="SortieOGTrec"/>
      <sheetName val="SortieOGTdep"/>
      <sheetName val="SortieMoney"/>
      <sheetName val="Sortieexport"/>
      <sheetName val="Sortieimport"/>
      <sheetName val="Sortietourisme"/>
      <sheetName val="SortiePrixinter"/>
      <sheetName val=" SortieBilanannuel"/>
      <sheetName val="SaisieBilan"/>
      <sheetName val="SaisieMacro"/>
      <sheetName val="SaisieIPC"/>
      <sheetName val="SaisieIPI"/>
      <sheetName val="SaisieElec"/>
      <sheetName val="SaisieEau"/>
      <sheetName val="SaisieCarb"/>
      <sheetName val="SaisiePrixCarb"/>
      <sheetName val="SaisieEtab"/>
      <sheetName val="Saisieferr"/>
      <sheetName val="Saisiefretaerien"/>
      <sheetName val="Saisiepaxaerien"/>
      <sheetName val="SaisieCNAPS"/>
      <sheetName val="SaisieOMEF"/>
      <sheetName val="Saisieimma"/>
      <sheetName val="SaisieTOFE"/>
      <sheetName val="SaisieMoney"/>
      <sheetName val="Saisietourisme"/>
      <sheetName val="Saisiecomext"/>
      <sheetName val="SaisiePrixinter"/>
      <sheetName val="IPI GLOBAL 2016"/>
      <sheetName val="Ind crois éco LF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5">
          <cell r="D5">
            <v>2007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>
        <row r="19">
          <cell r="C19" t="str">
            <v>IPI Global</v>
          </cell>
        </row>
      </sheetData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uverture"/>
      <sheetName val="Note"/>
      <sheetName val="ABREV"/>
      <sheetName val="Liste"/>
      <sheetName val="Contact"/>
      <sheetName val="méta"/>
      <sheetName val="SortieMacro"/>
      <sheetName val="Sortie conj prod"/>
      <sheetName val="Sortie conj prix"/>
      <sheetName val="Sortie conj emploi"/>
      <sheetName val="Sortie conj clim"/>
      <sheetName val="Sortie_CN1"/>
      <sheetName val="Sortie_CN11"/>
      <sheetName val="Sortie_CN2"/>
      <sheetName val="Sortie_CNT3"/>
      <sheetName val="Sortietissuindustriel"/>
      <sheetName val="SortieIPI"/>
      <sheetName val="SortieIPI11102024"/>
      <sheetName val="SortieIPC"/>
      <sheetName val="SortieIPCgliss"/>
      <sheetName val="SortieEtab"/>
      <sheetName val="SortieEtab secteur"/>
      <sheetName val="SortieCarb"/>
      <sheetName val="SortiePrixCarb"/>
      <sheetName val="SortieElec"/>
      <sheetName val="SortieEau"/>
      <sheetName val="Sortieferr"/>
      <sheetName val="Sortiefretaerien"/>
      <sheetName val="Sortiepaxaerien"/>
      <sheetName val="SortieCNAPS"/>
      <sheetName val="SortieEmp"/>
      <sheetName val="Sortieimma"/>
      <sheetName val="SortieOGTrec"/>
      <sheetName val="SortieOGTdep"/>
      <sheetName val="SortieMoney"/>
      <sheetName val="Sortieexport"/>
      <sheetName val="Sortieimport"/>
      <sheetName val="Sortietourisme"/>
      <sheetName val="SortiePrixinter"/>
      <sheetName val=" SortieBilanannuel"/>
      <sheetName val="SaisieBilan"/>
      <sheetName val="SaisieMacro"/>
      <sheetName val="SaisieIPC"/>
      <sheetName val="SaisieIPI"/>
      <sheetName val="SaisieElec"/>
      <sheetName val="SaisieEau"/>
      <sheetName val="SaisieCarb"/>
      <sheetName val="SaisiePrixCarb"/>
      <sheetName val="SaisieEtab"/>
      <sheetName val="Saisieferr"/>
      <sheetName val="Saisiefretaerien"/>
      <sheetName val="Saisiepaxaerien"/>
      <sheetName val="SaisieCNAPS"/>
      <sheetName val="SaisieOMEF"/>
      <sheetName val="Saisieimma"/>
      <sheetName val="SaisieTOFE"/>
      <sheetName val="SaisieMoney"/>
      <sheetName val="Saisietourisme"/>
      <sheetName val="Saisiecomext"/>
      <sheetName val="SaisiePrixinter"/>
      <sheetName val="IPI GLOBAL 2016"/>
      <sheetName val="Ind crois éco LF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>
        <row r="1">
          <cell r="A1">
            <v>1</v>
          </cell>
          <cell r="B1" t="str">
            <v>Rubriques</v>
          </cell>
          <cell r="C1" t="str">
            <v>janv-09</v>
          </cell>
          <cell r="D1" t="str">
            <v>févr-09</v>
          </cell>
          <cell r="E1" t="str">
            <v>mars-09</v>
          </cell>
          <cell r="F1" t="str">
            <v>avr-09</v>
          </cell>
          <cell r="G1" t="str">
            <v>mai-09</v>
          </cell>
          <cell r="H1" t="str">
            <v>juin-09</v>
          </cell>
          <cell r="I1" t="str">
            <v>juil-09</v>
          </cell>
          <cell r="J1" t="str">
            <v>août-09</v>
          </cell>
          <cell r="K1" t="str">
            <v>sept-09</v>
          </cell>
          <cell r="L1" t="str">
            <v>oct-09</v>
          </cell>
          <cell r="M1" t="str">
            <v>nov-09</v>
          </cell>
          <cell r="N1" t="str">
            <v>déc-09</v>
          </cell>
          <cell r="O1" t="str">
            <v>janv-10</v>
          </cell>
          <cell r="P1" t="str">
            <v>févr-10</v>
          </cell>
          <cell r="Q1" t="str">
            <v>mars-10</v>
          </cell>
          <cell r="R1" t="str">
            <v>avr-10</v>
          </cell>
          <cell r="S1" t="str">
            <v>mai-10</v>
          </cell>
          <cell r="T1" t="str">
            <v>juin-10</v>
          </cell>
          <cell r="U1" t="str">
            <v>juil-10</v>
          </cell>
          <cell r="V1" t="str">
            <v>août-10</v>
          </cell>
          <cell r="W1" t="str">
            <v>sept-10</v>
          </cell>
          <cell r="X1" t="str">
            <v>oct-10</v>
          </cell>
          <cell r="Y1" t="str">
            <v>nov-10</v>
          </cell>
          <cell r="Z1" t="str">
            <v>déc-10</v>
          </cell>
          <cell r="AA1" t="str">
            <v>janv-11</v>
          </cell>
          <cell r="AB1" t="str">
            <v>févr-11</v>
          </cell>
          <cell r="AC1" t="str">
            <v>mars-11</v>
          </cell>
          <cell r="AD1" t="str">
            <v>avr-11</v>
          </cell>
          <cell r="AE1" t="str">
            <v>mai-11</v>
          </cell>
          <cell r="AF1" t="str">
            <v>juin-11</v>
          </cell>
          <cell r="AG1" t="str">
            <v>juil-11</v>
          </cell>
          <cell r="AH1" t="str">
            <v>août-11</v>
          </cell>
          <cell r="AI1" t="str">
            <v>sept-11</v>
          </cell>
          <cell r="AJ1" t="str">
            <v>oct-11</v>
          </cell>
          <cell r="AK1" t="str">
            <v>nov-11</v>
          </cell>
          <cell r="AL1" t="str">
            <v>déc-11</v>
          </cell>
          <cell r="AM1" t="str">
            <v>janv-12</v>
          </cell>
          <cell r="AN1" t="str">
            <v>févr-12</v>
          </cell>
          <cell r="AO1" t="str">
            <v>mars-12</v>
          </cell>
          <cell r="AP1" t="str">
            <v>avr-12</v>
          </cell>
          <cell r="AQ1" t="str">
            <v>mai-12</v>
          </cell>
          <cell r="AR1" t="str">
            <v>juin-12</v>
          </cell>
          <cell r="AS1" t="str">
            <v>juil-12</v>
          </cell>
          <cell r="AT1" t="str">
            <v>août-12</v>
          </cell>
          <cell r="AU1" t="str">
            <v>sept-12</v>
          </cell>
          <cell r="AV1" t="str">
            <v>oct-12</v>
          </cell>
          <cell r="AW1" t="str">
            <v>nov-12</v>
          </cell>
          <cell r="AX1" t="str">
            <v>déc-12</v>
          </cell>
          <cell r="AY1" t="str">
            <v>janv-13</v>
          </cell>
          <cell r="AZ1" t="str">
            <v>févr-13</v>
          </cell>
          <cell r="BA1" t="str">
            <v>mars-13</v>
          </cell>
          <cell r="BB1" t="str">
            <v>avr-13</v>
          </cell>
          <cell r="BC1" t="str">
            <v>mai-13</v>
          </cell>
          <cell r="BD1" t="str">
            <v>juin-13</v>
          </cell>
          <cell r="BE1" t="str">
            <v>juil-13</v>
          </cell>
          <cell r="BF1" t="str">
            <v>août-13</v>
          </cell>
          <cell r="BG1" t="str">
            <v>sept-13</v>
          </cell>
          <cell r="BH1" t="str">
            <v>oct-13</v>
          </cell>
          <cell r="BI1" t="str">
            <v>nov-13</v>
          </cell>
          <cell r="BJ1" t="str">
            <v>déc-13</v>
          </cell>
          <cell r="BK1" t="str">
            <v>janv-14</v>
          </cell>
          <cell r="BL1" t="str">
            <v>févr-14</v>
          </cell>
          <cell r="BM1" t="str">
            <v>mars-14</v>
          </cell>
          <cell r="BN1" t="str">
            <v>avr-14</v>
          </cell>
          <cell r="BO1" t="str">
            <v>mai-14</v>
          </cell>
          <cell r="BP1" t="str">
            <v>juin-14</v>
          </cell>
          <cell r="BQ1" t="str">
            <v>juil-14</v>
          </cell>
          <cell r="BR1" t="str">
            <v>août-14</v>
          </cell>
          <cell r="BS1" t="str">
            <v>sept-14</v>
          </cell>
          <cell r="BT1" t="str">
            <v>oct-14</v>
          </cell>
          <cell r="BU1" t="str">
            <v>nov-14</v>
          </cell>
          <cell r="BV1" t="str">
            <v>déc-14</v>
          </cell>
          <cell r="BW1" t="str">
            <v>janv-15</v>
          </cell>
          <cell r="BX1" t="str">
            <v>févr-15</v>
          </cell>
          <cell r="BY1" t="str">
            <v>mars-15</v>
          </cell>
          <cell r="BZ1" t="str">
            <v>avr-15</v>
          </cell>
          <cell r="CA1" t="str">
            <v>mai-15</v>
          </cell>
          <cell r="CB1" t="str">
            <v>juin-15</v>
          </cell>
          <cell r="CC1" t="str">
            <v>juil-15</v>
          </cell>
          <cell r="CD1" t="str">
            <v>août-15</v>
          </cell>
          <cell r="CE1" t="str">
            <v>sept-15</v>
          </cell>
          <cell r="CF1" t="str">
            <v>oct-15</v>
          </cell>
          <cell r="CG1" t="str">
            <v>nov-15</v>
          </cell>
          <cell r="CH1" t="str">
            <v>déc-15</v>
          </cell>
          <cell r="CI1" t="str">
            <v>janv-16</v>
          </cell>
          <cell r="CJ1" t="str">
            <v>févr-16</v>
          </cell>
          <cell r="CK1" t="str">
            <v>mars-16</v>
          </cell>
          <cell r="CL1" t="str">
            <v>avr-16</v>
          </cell>
          <cell r="CM1" t="str">
            <v>mai-16</v>
          </cell>
          <cell r="CN1" t="str">
            <v>juin-16</v>
          </cell>
          <cell r="CO1" t="str">
            <v>juil-16</v>
          </cell>
          <cell r="CP1" t="str">
            <v>août-16</v>
          </cell>
          <cell r="CQ1" t="str">
            <v>sept-16</v>
          </cell>
          <cell r="CR1" t="str">
            <v>oct-16</v>
          </cell>
          <cell r="CS1" t="str">
            <v>nov-16</v>
          </cell>
          <cell r="CT1" t="str">
            <v>déc-16</v>
          </cell>
          <cell r="CU1" t="str">
            <v>janv-17</v>
          </cell>
          <cell r="CV1" t="str">
            <v>févr-17</v>
          </cell>
          <cell r="CW1" t="str">
            <v>mars-17</v>
          </cell>
          <cell r="CX1" t="str">
            <v>avr-17</v>
          </cell>
          <cell r="CY1" t="str">
            <v>mai-17</v>
          </cell>
          <cell r="CZ1" t="str">
            <v>juin-17</v>
          </cell>
          <cell r="DA1" t="str">
            <v>juil-17</v>
          </cell>
          <cell r="DB1" t="str">
            <v>août-17</v>
          </cell>
          <cell r="DC1" t="str">
            <v>sept-17</v>
          </cell>
          <cell r="DD1" t="str">
            <v>oct-17</v>
          </cell>
          <cell r="DE1" t="str">
            <v>nov-17</v>
          </cell>
          <cell r="DF1" t="str">
            <v>déc-17</v>
          </cell>
          <cell r="DG1" t="str">
            <v>janv-18</v>
          </cell>
          <cell r="DH1" t="str">
            <v>févr-18</v>
          </cell>
          <cell r="DI1" t="str">
            <v>mars-18</v>
          </cell>
          <cell r="DJ1" t="str">
            <v>avr-18</v>
          </cell>
          <cell r="DK1" t="str">
            <v>mai-18</v>
          </cell>
          <cell r="DL1" t="str">
            <v>juin-18</v>
          </cell>
          <cell r="DM1" t="str">
            <v>juil-18</v>
          </cell>
          <cell r="DN1" t="str">
            <v>août-18</v>
          </cell>
          <cell r="DO1" t="str">
            <v>sept-18</v>
          </cell>
          <cell r="DP1" t="str">
            <v>oct-18</v>
          </cell>
          <cell r="DQ1" t="str">
            <v>nov-18</v>
          </cell>
          <cell r="DR1" t="str">
            <v>déc-18</v>
          </cell>
          <cell r="DS1" t="str">
            <v>janv-19</v>
          </cell>
          <cell r="DT1" t="str">
            <v>févr-19</v>
          </cell>
          <cell r="DU1" t="str">
            <v>mars-19</v>
          </cell>
          <cell r="DV1" t="str">
            <v>avr-19</v>
          </cell>
          <cell r="DW1" t="str">
            <v>mai-19</v>
          </cell>
          <cell r="DX1" t="str">
            <v>juin-19</v>
          </cell>
          <cell r="DY1" t="str">
            <v>juil-19</v>
          </cell>
          <cell r="DZ1" t="str">
            <v>août-19</v>
          </cell>
          <cell r="EA1" t="str">
            <v>sept-19</v>
          </cell>
          <cell r="EB1" t="str">
            <v>oct-19</v>
          </cell>
          <cell r="EC1" t="str">
            <v>nov-19</v>
          </cell>
          <cell r="ED1" t="str">
            <v>déc-19</v>
          </cell>
          <cell r="EE1" t="str">
            <v>janv-20</v>
          </cell>
          <cell r="EF1" t="str">
            <v>févr-20</v>
          </cell>
          <cell r="EG1" t="str">
            <v>mars-20</v>
          </cell>
          <cell r="EH1" t="str">
            <v>avr-20</v>
          </cell>
          <cell r="EI1" t="str">
            <v>mai-20</v>
          </cell>
          <cell r="EJ1" t="str">
            <v>juin-20</v>
          </cell>
          <cell r="EK1" t="str">
            <v>juil-20</v>
          </cell>
          <cell r="EL1" t="str">
            <v>août-20</v>
          </cell>
          <cell r="EM1" t="str">
            <v>sept-20</v>
          </cell>
          <cell r="EN1" t="str">
            <v>oct-20</v>
          </cell>
          <cell r="EO1" t="str">
            <v>nov-20</v>
          </cell>
          <cell r="EP1" t="str">
            <v>déc-20</v>
          </cell>
          <cell r="EQ1" t="str">
            <v>janv-21</v>
          </cell>
          <cell r="ER1" t="str">
            <v>févr-21</v>
          </cell>
          <cell r="ES1" t="str">
            <v>mars-21</v>
          </cell>
          <cell r="ET1" t="str">
            <v>avr-21</v>
          </cell>
          <cell r="EU1" t="str">
            <v>mai-21</v>
          </cell>
          <cell r="EV1" t="str">
            <v>juin-21</v>
          </cell>
          <cell r="EW1" t="str">
            <v>juil-21</v>
          </cell>
          <cell r="EX1" t="str">
            <v>août-21</v>
          </cell>
          <cell r="EY1" t="str">
            <v>sept-21</v>
          </cell>
          <cell r="EZ1" t="str">
            <v>oct-21</v>
          </cell>
          <cell r="FA1" t="str">
            <v>nov-21</v>
          </cell>
          <cell r="FB1" t="str">
            <v>déc-21</v>
          </cell>
          <cell r="FC1" t="str">
            <v>janv-22</v>
          </cell>
          <cell r="FD1" t="str">
            <v>févr-22</v>
          </cell>
          <cell r="FE1" t="str">
            <v>mars-22</v>
          </cell>
          <cell r="FF1" t="str">
            <v>avr-22</v>
          </cell>
          <cell r="FG1" t="str">
            <v>mai-22</v>
          </cell>
          <cell r="FH1" t="str">
            <v>juin-22</v>
          </cell>
          <cell r="FI1" t="str">
            <v>juil-22</v>
          </cell>
          <cell r="FJ1" t="str">
            <v>août-22</v>
          </cell>
          <cell r="FK1" t="str">
            <v>sept-22</v>
          </cell>
          <cell r="FL1" t="str">
            <v>oct-22</v>
          </cell>
          <cell r="FM1" t="str">
            <v>nov-22</v>
          </cell>
          <cell r="FN1" t="str">
            <v>déc-22</v>
          </cell>
          <cell r="FO1" t="str">
            <v>janv-23</v>
          </cell>
          <cell r="FP1" t="str">
            <v>févr-23</v>
          </cell>
          <cell r="FQ1" t="str">
            <v>mars-23</v>
          </cell>
          <cell r="FR1" t="str">
            <v>avr-23</v>
          </cell>
          <cell r="FS1" t="str">
            <v>mai-23</v>
          </cell>
          <cell r="FT1" t="str">
            <v>juin-23</v>
          </cell>
          <cell r="FU1" t="str">
            <v>juil-23</v>
          </cell>
          <cell r="FV1" t="str">
            <v>août-23</v>
          </cell>
          <cell r="FW1" t="str">
            <v>sept-23</v>
          </cell>
          <cell r="FX1" t="str">
            <v>oct-23</v>
          </cell>
          <cell r="FY1" t="str">
            <v>nov-23</v>
          </cell>
          <cell r="FZ1" t="str">
            <v>déc-23</v>
          </cell>
          <cell r="GA1" t="str">
            <v>janv-24</v>
          </cell>
          <cell r="GB1" t="str">
            <v>févr-24</v>
          </cell>
          <cell r="GC1" t="str">
            <v>mars-24</v>
          </cell>
          <cell r="GD1" t="str">
            <v>avr-24</v>
          </cell>
          <cell r="GE1" t="str">
            <v>mai-24</v>
          </cell>
          <cell r="GF1" t="str">
            <v>juin-24</v>
          </cell>
          <cell r="GG1" t="str">
            <v>juil-24</v>
          </cell>
          <cell r="GH1" t="str">
            <v>août-24</v>
          </cell>
          <cell r="GI1" t="str">
            <v>sept-24</v>
          </cell>
          <cell r="GJ1" t="str">
            <v>oct-24</v>
          </cell>
          <cell r="GK1" t="str">
            <v>nov-24</v>
          </cell>
          <cell r="GL1" t="str">
            <v>déc-24</v>
          </cell>
          <cell r="GM1" t="str">
            <v>janv-25</v>
          </cell>
          <cell r="GN1" t="str">
            <v>févr-25</v>
          </cell>
          <cell r="GO1" t="str">
            <v>mars-25</v>
          </cell>
          <cell r="GP1" t="str">
            <v>avr-25</v>
          </cell>
          <cell r="GQ1" t="str">
            <v>mai-25</v>
          </cell>
          <cell r="GR1" t="str">
            <v>juin-25</v>
          </cell>
          <cell r="GS1" t="str">
            <v>juil-25</v>
          </cell>
          <cell r="GT1" t="str">
            <v>août-25</v>
          </cell>
          <cell r="GU1" t="str">
            <v>sept-25</v>
          </cell>
          <cell r="GV1" t="str">
            <v>oct-25</v>
          </cell>
          <cell r="GW1" t="str">
            <v>nov-25</v>
          </cell>
          <cell r="GX1" t="str">
            <v>déc-25</v>
          </cell>
          <cell r="GY1" t="str">
            <v>janv-26</v>
          </cell>
          <cell r="GZ1" t="str">
            <v>févr-26</v>
          </cell>
          <cell r="HA1" t="str">
            <v>mars-26</v>
          </cell>
          <cell r="HB1" t="str">
            <v>avr-26</v>
          </cell>
          <cell r="HC1" t="str">
            <v>mai-26</v>
          </cell>
          <cell r="HD1" t="str">
            <v>juin-26</v>
          </cell>
          <cell r="HE1" t="str">
            <v>juil-26</v>
          </cell>
          <cell r="HF1" t="str">
            <v>août-26</v>
          </cell>
          <cell r="HG1" t="str">
            <v>sept-26</v>
          </cell>
          <cell r="HH1" t="str">
            <v>oct-26</v>
          </cell>
          <cell r="HI1" t="str">
            <v>nov-26</v>
          </cell>
          <cell r="HJ1" t="str">
            <v>déc-26</v>
          </cell>
        </row>
        <row r="5">
          <cell r="B5" t="str">
            <v>AGREGATS MONETAIRES (Milliards d'ARIARY)</v>
          </cell>
        </row>
        <row r="6">
          <cell r="B6" t="str">
            <v>Base monétaire</v>
          </cell>
        </row>
        <row r="7">
          <cell r="B7" t="str">
            <v>Masse monétaire M3</v>
          </cell>
        </row>
        <row r="9">
          <cell r="B9" t="str">
            <v>CREDIT A L'ECONOMIE (Milliards d'ARIARY)</v>
          </cell>
        </row>
        <row r="10">
          <cell r="B10" t="str">
            <v>Crédits à court terme</v>
          </cell>
        </row>
        <row r="11">
          <cell r="B11" t="str">
            <v>Crédits à moyen et long terme</v>
          </cell>
        </row>
        <row r="12">
          <cell r="B12" t="str">
            <v>CREDIT A L'ETAT (Milliards d'ARIARY)</v>
          </cell>
        </row>
        <row r="13">
          <cell r="B13" t="str">
            <v>Système bancaire</v>
          </cell>
        </row>
        <row r="14">
          <cell r="B14" t="str">
            <v>Autres créances nettes</v>
          </cell>
        </row>
        <row r="15">
          <cell r="B15" t="str">
            <v>AVOIRS EXTERIEURS (Millions d'USD)</v>
          </cell>
        </row>
        <row r="16">
          <cell r="B16" t="str">
            <v>Avoirs extérieurs bruts</v>
          </cell>
        </row>
        <row r="17">
          <cell r="B17" t="str">
            <v xml:space="preserve">          dont disponible</v>
          </cell>
        </row>
        <row r="18">
          <cell r="B18" t="str">
            <v>TAUX SUR LE MARCHE MONETAIRE</v>
          </cell>
        </row>
        <row r="22">
          <cell r="B22" t="str">
            <v>Taux d'intérêt des banques commerciales (%)</v>
          </cell>
        </row>
        <row r="23">
          <cell r="B23" t="str">
            <v>Taux de base MIN</v>
          </cell>
        </row>
        <row r="24">
          <cell r="B24" t="str">
            <v>Taux de base MAX</v>
          </cell>
        </row>
        <row r="25">
          <cell r="B25" t="str">
            <v>Taux débiteur MIN</v>
          </cell>
        </row>
        <row r="26">
          <cell r="B26" t="str">
            <v>Taux débiteur MAX</v>
          </cell>
        </row>
        <row r="27">
          <cell r="B27" t="str">
            <v>Taux créditeur MIN</v>
          </cell>
        </row>
        <row r="28">
          <cell r="B28" t="str">
            <v>Taux créditeur MAX</v>
          </cell>
        </row>
        <row r="29">
          <cell r="B29" t="str">
            <v>TAUX DE CHANGE MOYEN</v>
          </cell>
        </row>
        <row r="30">
          <cell r="B30" t="str">
            <v>Parité Ariary/USD</v>
          </cell>
        </row>
        <row r="31">
          <cell r="B31" t="str">
            <v>Parité Ariary/Euro</v>
          </cell>
        </row>
        <row r="32">
          <cell r="B32" t="str">
            <v>Parité Ariary/DTS</v>
          </cell>
        </row>
        <row r="35">
          <cell r="C35">
            <v>3</v>
          </cell>
          <cell r="D35">
            <v>4</v>
          </cell>
          <cell r="E35">
            <v>5</v>
          </cell>
          <cell r="F35">
            <v>6</v>
          </cell>
          <cell r="G35">
            <v>7</v>
          </cell>
          <cell r="H35">
            <v>8</v>
          </cell>
          <cell r="I35">
            <v>9</v>
          </cell>
          <cell r="J35">
            <v>10</v>
          </cell>
          <cell r="K35">
            <v>11</v>
          </cell>
          <cell r="L35">
            <v>12</v>
          </cell>
          <cell r="M35">
            <v>13</v>
          </cell>
          <cell r="N35">
            <v>14</v>
          </cell>
          <cell r="O35">
            <v>15</v>
          </cell>
          <cell r="P35">
            <v>16</v>
          </cell>
          <cell r="Q35">
            <v>17</v>
          </cell>
          <cell r="R35">
            <v>18</v>
          </cell>
          <cell r="S35">
            <v>19</v>
          </cell>
          <cell r="T35">
            <v>20</v>
          </cell>
          <cell r="U35">
            <v>21</v>
          </cell>
          <cell r="V35">
            <v>22</v>
          </cell>
          <cell r="W35">
            <v>23</v>
          </cell>
          <cell r="X35">
            <v>24</v>
          </cell>
          <cell r="Y35">
            <v>25</v>
          </cell>
          <cell r="Z35">
            <v>26</v>
          </cell>
          <cell r="AA35">
            <v>27</v>
          </cell>
          <cell r="AB35">
            <v>28</v>
          </cell>
          <cell r="AC35">
            <v>29</v>
          </cell>
          <cell r="AD35">
            <v>30</v>
          </cell>
          <cell r="AE35">
            <v>31</v>
          </cell>
          <cell r="AF35">
            <v>32</v>
          </cell>
          <cell r="AG35">
            <v>33</v>
          </cell>
          <cell r="AH35">
            <v>34</v>
          </cell>
          <cell r="AI35">
            <v>35</v>
          </cell>
          <cell r="AJ35">
            <v>36</v>
          </cell>
          <cell r="AK35">
            <v>37</v>
          </cell>
          <cell r="AL35">
            <v>38</v>
          </cell>
          <cell r="AM35">
            <v>39</v>
          </cell>
          <cell r="AN35">
            <v>40</v>
          </cell>
          <cell r="AO35">
            <v>41</v>
          </cell>
          <cell r="AP35">
            <v>42</v>
          </cell>
          <cell r="AQ35">
            <v>43</v>
          </cell>
          <cell r="AR35">
            <v>44</v>
          </cell>
          <cell r="AS35">
            <v>45</v>
          </cell>
          <cell r="AT35">
            <v>46</v>
          </cell>
          <cell r="AU35">
            <v>47</v>
          </cell>
          <cell r="AV35">
            <v>48</v>
          </cell>
          <cell r="AW35">
            <v>49</v>
          </cell>
          <cell r="AX35">
            <v>50</v>
          </cell>
          <cell r="AY35">
            <v>51</v>
          </cell>
          <cell r="AZ35">
            <v>52</v>
          </cell>
          <cell r="BA35">
            <v>53</v>
          </cell>
          <cell r="BB35">
            <v>54</v>
          </cell>
          <cell r="BC35">
            <v>55</v>
          </cell>
          <cell r="BD35">
            <v>56</v>
          </cell>
          <cell r="BE35">
            <v>57</v>
          </cell>
          <cell r="BF35">
            <v>58</v>
          </cell>
          <cell r="BG35">
            <v>59</v>
          </cell>
          <cell r="BH35">
            <v>60</v>
          </cell>
          <cell r="BI35">
            <v>61</v>
          </cell>
          <cell r="BJ35">
            <v>62</v>
          </cell>
          <cell r="BK35">
            <v>63</v>
          </cell>
          <cell r="BL35">
            <v>64</v>
          </cell>
          <cell r="BM35">
            <v>65</v>
          </cell>
          <cell r="BN35">
            <v>66</v>
          </cell>
          <cell r="BO35">
            <v>67</v>
          </cell>
          <cell r="BP35">
            <v>68</v>
          </cell>
          <cell r="BQ35">
            <v>69</v>
          </cell>
          <cell r="BR35">
            <v>70</v>
          </cell>
          <cell r="BS35">
            <v>71</v>
          </cell>
          <cell r="BT35">
            <v>72</v>
          </cell>
          <cell r="BU35">
            <v>73</v>
          </cell>
          <cell r="BV35">
            <v>74</v>
          </cell>
          <cell r="BW35">
            <v>75</v>
          </cell>
          <cell r="BX35">
            <v>76</v>
          </cell>
          <cell r="BY35">
            <v>77</v>
          </cell>
          <cell r="BZ35">
            <v>78</v>
          </cell>
          <cell r="CA35">
            <v>79</v>
          </cell>
          <cell r="CB35">
            <v>80</v>
          </cell>
          <cell r="CC35">
            <v>81</v>
          </cell>
          <cell r="CD35">
            <v>82</v>
          </cell>
          <cell r="CE35">
            <v>83</v>
          </cell>
          <cell r="CF35">
            <v>84</v>
          </cell>
          <cell r="CG35">
            <v>85</v>
          </cell>
          <cell r="CH35">
            <v>86</v>
          </cell>
          <cell r="CI35">
            <v>87</v>
          </cell>
          <cell r="CJ35">
            <v>88</v>
          </cell>
          <cell r="CK35">
            <v>89</v>
          </cell>
          <cell r="CL35">
            <v>90</v>
          </cell>
          <cell r="CM35">
            <v>91</v>
          </cell>
          <cell r="CN35">
            <v>92</v>
          </cell>
          <cell r="CO35">
            <v>93</v>
          </cell>
          <cell r="CP35">
            <v>94</v>
          </cell>
          <cell r="CQ35">
            <v>95</v>
          </cell>
          <cell r="CR35">
            <v>96</v>
          </cell>
          <cell r="CS35">
            <v>97</v>
          </cell>
          <cell r="CT35">
            <v>98</v>
          </cell>
          <cell r="CU35">
            <v>99</v>
          </cell>
          <cell r="CV35">
            <v>100</v>
          </cell>
          <cell r="CW35">
            <v>101</v>
          </cell>
          <cell r="CX35">
            <v>102</v>
          </cell>
          <cell r="CY35">
            <v>103</v>
          </cell>
          <cell r="CZ35">
            <v>104</v>
          </cell>
          <cell r="DA35">
            <v>105</v>
          </cell>
          <cell r="DB35">
            <v>106</v>
          </cell>
          <cell r="DC35">
            <v>107</v>
          </cell>
          <cell r="DD35">
            <v>108</v>
          </cell>
          <cell r="DE35">
            <v>109</v>
          </cell>
          <cell r="DF35">
            <v>110</v>
          </cell>
          <cell r="DG35">
            <v>111</v>
          </cell>
          <cell r="DH35">
            <v>112</v>
          </cell>
          <cell r="DI35">
            <v>113</v>
          </cell>
          <cell r="DJ35">
            <v>114</v>
          </cell>
          <cell r="DK35">
            <v>115</v>
          </cell>
          <cell r="DL35">
            <v>116</v>
          </cell>
          <cell r="DM35">
            <v>117</v>
          </cell>
          <cell r="DN35">
            <v>118</v>
          </cell>
          <cell r="DO35">
            <v>119</v>
          </cell>
          <cell r="DP35">
            <v>120</v>
          </cell>
          <cell r="DQ35">
            <v>121</v>
          </cell>
          <cell r="DR35">
            <v>122</v>
          </cell>
          <cell r="DS35">
            <v>123</v>
          </cell>
          <cell r="DT35">
            <v>124</v>
          </cell>
          <cell r="DU35">
            <v>125</v>
          </cell>
          <cell r="DV35">
            <v>126</v>
          </cell>
          <cell r="DW35">
            <v>127</v>
          </cell>
          <cell r="DX35">
            <v>128</v>
          </cell>
          <cell r="DY35">
            <v>129</v>
          </cell>
          <cell r="DZ35">
            <v>130</v>
          </cell>
          <cell r="EA35">
            <v>131</v>
          </cell>
          <cell r="EB35">
            <v>132</v>
          </cell>
          <cell r="EC35">
            <v>133</v>
          </cell>
          <cell r="ED35">
            <v>134</v>
          </cell>
          <cell r="EE35">
            <v>135</v>
          </cell>
          <cell r="EF35">
            <v>136</v>
          </cell>
          <cell r="EG35">
            <v>137</v>
          </cell>
          <cell r="EH35">
            <v>138</v>
          </cell>
          <cell r="EI35">
            <v>139</v>
          </cell>
          <cell r="EJ35">
            <v>140</v>
          </cell>
          <cell r="EK35">
            <v>141</v>
          </cell>
          <cell r="EL35">
            <v>142</v>
          </cell>
          <cell r="EM35">
            <v>143</v>
          </cell>
          <cell r="EN35">
            <v>144</v>
          </cell>
          <cell r="EO35">
            <v>145</v>
          </cell>
          <cell r="EP35">
            <v>146</v>
          </cell>
          <cell r="EQ35">
            <v>147</v>
          </cell>
          <cell r="ER35">
            <v>148</v>
          </cell>
          <cell r="ES35">
            <v>149</v>
          </cell>
          <cell r="ET35">
            <v>150</v>
          </cell>
          <cell r="EU35">
            <v>151</v>
          </cell>
          <cell r="EV35">
            <v>152</v>
          </cell>
          <cell r="EW35">
            <v>153</v>
          </cell>
          <cell r="EX35">
            <v>154</v>
          </cell>
          <cell r="EY35">
            <v>155</v>
          </cell>
          <cell r="EZ35">
            <v>156</v>
          </cell>
          <cell r="FA35">
            <v>157</v>
          </cell>
          <cell r="FB35">
            <v>158</v>
          </cell>
          <cell r="FC35">
            <v>159</v>
          </cell>
          <cell r="FD35">
            <v>160</v>
          </cell>
          <cell r="FE35">
            <v>161</v>
          </cell>
          <cell r="FF35">
            <v>162</v>
          </cell>
          <cell r="FG35">
            <v>163</v>
          </cell>
          <cell r="FH35">
            <v>164</v>
          </cell>
          <cell r="FI35">
            <v>165</v>
          </cell>
          <cell r="FJ35">
            <v>166</v>
          </cell>
          <cell r="FK35">
            <v>167</v>
          </cell>
          <cell r="FL35">
            <v>168</v>
          </cell>
          <cell r="FM35">
            <v>169</v>
          </cell>
          <cell r="FN35">
            <v>170</v>
          </cell>
          <cell r="FO35">
            <v>171</v>
          </cell>
          <cell r="FP35">
            <v>172</v>
          </cell>
          <cell r="FQ35">
            <v>173</v>
          </cell>
          <cell r="FR35">
            <v>174</v>
          </cell>
          <cell r="FS35">
            <v>175</v>
          </cell>
          <cell r="FT35">
            <v>176</v>
          </cell>
          <cell r="FU35">
            <v>177</v>
          </cell>
          <cell r="FV35">
            <v>178</v>
          </cell>
          <cell r="FW35">
            <v>179</v>
          </cell>
          <cell r="FX35">
            <v>180</v>
          </cell>
          <cell r="FY35">
            <v>181</v>
          </cell>
          <cell r="FZ35">
            <v>182</v>
          </cell>
          <cell r="GA35">
            <v>183</v>
          </cell>
          <cell r="GB35">
            <v>184</v>
          </cell>
          <cell r="GC35">
            <v>185</v>
          </cell>
          <cell r="GD35">
            <v>186</v>
          </cell>
          <cell r="GE35">
            <v>187</v>
          </cell>
          <cell r="GF35">
            <v>188</v>
          </cell>
          <cell r="GG35">
            <v>189</v>
          </cell>
          <cell r="GH35">
            <v>190</v>
          </cell>
          <cell r="GI35">
            <v>191</v>
          </cell>
          <cell r="GJ35">
            <v>192</v>
          </cell>
        </row>
      </sheetData>
      <sheetData sheetId="57"/>
      <sheetData sheetId="58"/>
      <sheetData sheetId="59"/>
      <sheetData sheetId="60"/>
      <sheetData sheetId="6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au13" displayName="Tableau13" ref="A4:S31" headerRowDxfId="62" dataDxfId="60" totalsRowDxfId="58" headerRowBorderDxfId="61" tableBorderDxfId="59">
  <autoFilter ref="A4:S31" xr:uid="{00000000-0009-0000-0100-000002000000}"/>
  <tableColumns count="19">
    <tableColumn id="1" xr3:uid="{00000000-0010-0000-0000-000001000000}" name="Codes des branches d'activité" totalsRowLabel="Total" dataDxfId="57" totalsRowDxfId="56"/>
    <tableColumn id="2" xr3:uid="{00000000-0010-0000-0000-000002000000}" name="Branches d'activité" dataDxfId="55" totalsRowDxfId="54"/>
    <tableColumn id="3" xr3:uid="{00000000-0010-0000-0000-000003000000}" name="2018:Q4" dataDxfId="53" totalsRowDxfId="52"/>
    <tableColumn id="4" xr3:uid="{00000000-0010-0000-0000-000004000000}" name="2019:Q1" dataDxfId="51" totalsRowDxfId="50"/>
    <tableColumn id="5" xr3:uid="{00000000-0010-0000-0000-000005000000}" name="2019:Q2" dataDxfId="49" totalsRowDxfId="48"/>
    <tableColumn id="6" xr3:uid="{00000000-0010-0000-0000-000006000000}" name="2019:Q3" dataDxfId="47" totalsRowDxfId="46"/>
    <tableColumn id="7" xr3:uid="{00000000-0010-0000-0000-000007000000}" name="2019:Q4" dataDxfId="45" totalsRowDxfId="44"/>
    <tableColumn id="8" xr3:uid="{00000000-0010-0000-0000-000008000000}" name="2020:Q1" dataDxfId="43" totalsRowDxfId="42"/>
    <tableColumn id="9" xr3:uid="{00000000-0010-0000-0000-000009000000}" name="2020:Q2" dataDxfId="41" totalsRowDxfId="40"/>
    <tableColumn id="10" xr3:uid="{00000000-0010-0000-0000-00000A000000}" name="2020:Q3" dataDxfId="39" totalsRowDxfId="38"/>
    <tableColumn id="11" xr3:uid="{00000000-0010-0000-0000-00000B000000}" name="2020:Q4" dataDxfId="37" totalsRowDxfId="36"/>
    <tableColumn id="12" xr3:uid="{00000000-0010-0000-0000-00000C000000}" name="2021:Q1" dataDxfId="35" totalsRowDxfId="34"/>
    <tableColumn id="13" xr3:uid="{00000000-0010-0000-0000-00000D000000}" name="2021:Q2" dataDxfId="33" totalsRowDxfId="32"/>
    <tableColumn id="14" xr3:uid="{00000000-0010-0000-0000-00000E000000}" name="2021:Q3" dataDxfId="31" totalsRowDxfId="30"/>
    <tableColumn id="15" xr3:uid="{00000000-0010-0000-0000-00000F000000}" name="2021:Q4" dataDxfId="29" totalsRowDxfId="28"/>
    <tableColumn id="16" xr3:uid="{00000000-0010-0000-0000-000010000000}" name="2022:Q1" dataDxfId="27" totalsRowDxfId="26"/>
    <tableColumn id="17" xr3:uid="{00000000-0010-0000-0000-000011000000}" name="2022:Q2" dataDxfId="25" totalsRowDxfId="24"/>
    <tableColumn id="18" xr3:uid="{00000000-0010-0000-0000-000012000000}" name="2022:Q3" dataDxfId="23" totalsRowDxfId="22"/>
    <tableColumn id="19" xr3:uid="{00000000-0010-0000-0000-000013000000}" name="2022:Q4" totalsRowFunction="sum" dataDxfId="21" totalsRowDxfId="20"/>
  </tableColumns>
  <tableStyleInfo showFirstColumn="0" showLastColumn="0" showRowStripes="0" showColumnStripes="0"/>
</table>
</file>

<file path=xl/theme/theme1.xml><?xml version="1.0" encoding="utf-8"?>
<a:theme xmlns:a="http://schemas.openxmlformats.org/drawingml/2006/main" name="Thème Office">
  <a:themeElements>
    <a:clrScheme name="Bleu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emf"/><Relationship Id="rId13" Type="http://schemas.openxmlformats.org/officeDocument/2006/relationships/oleObject" Target="../embeddings/oleObject5.bin"/><Relationship Id="rId18" Type="http://schemas.openxmlformats.org/officeDocument/2006/relationships/image" Target="../media/image10.emf"/><Relationship Id="rId3" Type="http://schemas.openxmlformats.org/officeDocument/2006/relationships/vmlDrawing" Target="../drawings/vmlDrawing12.vml"/><Relationship Id="rId7" Type="http://schemas.openxmlformats.org/officeDocument/2006/relationships/oleObject" Target="../embeddings/oleObject2.bin"/><Relationship Id="rId12" Type="http://schemas.openxmlformats.org/officeDocument/2006/relationships/image" Target="../media/image7.emf"/><Relationship Id="rId17" Type="http://schemas.openxmlformats.org/officeDocument/2006/relationships/oleObject" Target="../embeddings/oleObject7.bin"/><Relationship Id="rId2" Type="http://schemas.openxmlformats.org/officeDocument/2006/relationships/drawing" Target="../drawings/drawing12.xml"/><Relationship Id="rId16" Type="http://schemas.openxmlformats.org/officeDocument/2006/relationships/image" Target="../media/image9.emf"/><Relationship Id="rId1" Type="http://schemas.openxmlformats.org/officeDocument/2006/relationships/printerSettings" Target="../printerSettings/printerSettings17.bin"/><Relationship Id="rId6" Type="http://schemas.openxmlformats.org/officeDocument/2006/relationships/image" Target="../media/image4.wmf"/><Relationship Id="rId11" Type="http://schemas.openxmlformats.org/officeDocument/2006/relationships/oleObject" Target="../embeddings/oleObject4.bin"/><Relationship Id="rId5" Type="http://schemas.openxmlformats.org/officeDocument/2006/relationships/oleObject" Target="../embeddings/oleObject1.bin"/><Relationship Id="rId15" Type="http://schemas.openxmlformats.org/officeDocument/2006/relationships/oleObject" Target="../embeddings/oleObject6.bin"/><Relationship Id="rId10" Type="http://schemas.openxmlformats.org/officeDocument/2006/relationships/image" Target="../media/image6.emf"/><Relationship Id="rId4" Type="http://schemas.openxmlformats.org/officeDocument/2006/relationships/vmlDrawing" Target="../drawings/vmlDrawing13.vml"/><Relationship Id="rId9" Type="http://schemas.openxmlformats.org/officeDocument/2006/relationships/oleObject" Target="../embeddings/oleObject3.bin"/><Relationship Id="rId14" Type="http://schemas.openxmlformats.org/officeDocument/2006/relationships/image" Target="../media/image8.emf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7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8.v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9.v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0.vml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4.vml"/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5.vml"/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6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7.vml"/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3">
    <tabColor rgb="FF00B0F0"/>
  </sheetPr>
  <dimension ref="A1:L78"/>
  <sheetViews>
    <sheetView view="pageLayout" topLeftCell="A19" zoomScale="80" zoomScaleNormal="62" zoomScaleSheetLayoutView="90" zoomScalePageLayoutView="80" workbookViewId="0">
      <selection activeCell="E24" sqref="E24"/>
    </sheetView>
  </sheetViews>
  <sheetFormatPr baseColWidth="10" defaultColWidth="11.44140625" defaultRowHeight="14.4"/>
  <cols>
    <col min="1" max="1" width="47.6640625" style="46" customWidth="1"/>
    <col min="2" max="5" width="12.6640625" style="46" bestFit="1" customWidth="1"/>
    <col min="6" max="6" width="15" style="46" customWidth="1"/>
    <col min="7" max="16384" width="11.44140625" style="46"/>
  </cols>
  <sheetData>
    <row r="1" spans="1:12" ht="66.75" customHeight="1" thickBot="1">
      <c r="A1" s="794" t="s">
        <v>282</v>
      </c>
      <c r="B1" s="795"/>
      <c r="C1" s="795"/>
      <c r="D1" s="795"/>
      <c r="E1" s="795"/>
      <c r="F1" s="796"/>
      <c r="I1" s="173"/>
    </row>
    <row r="2" spans="1:12" ht="15" thickBot="1">
      <c r="A2" s="174" t="s">
        <v>283</v>
      </c>
      <c r="B2" s="139" t="e">
        <f>INDEX(anneeCNA,1,MAX(#REF!)-4)</f>
        <v>#REF!</v>
      </c>
      <c r="C2" s="140" t="e">
        <f>INDEX(anneeCNA,1,MAX(#REF!)-3)</f>
        <v>#REF!</v>
      </c>
      <c r="D2" s="140" t="e">
        <f>INDEX(anneeCNA,1,MAX(#REF!)-2)</f>
        <v>#REF!</v>
      </c>
      <c r="E2" s="140" t="e">
        <f>INDEX(anneeCNA,1,MAX(#REF!)-1)</f>
        <v>#REF!</v>
      </c>
      <c r="F2" s="141" t="e">
        <f>INDEX(anneeCNA,1,MAX(#REF!))</f>
        <v>#REF!</v>
      </c>
    </row>
    <row r="3" spans="1:12">
      <c r="A3" s="180" t="s">
        <v>35</v>
      </c>
      <c r="B3" s="101"/>
      <c r="C3" s="102"/>
      <c r="D3" s="209" t="e">
        <f>INDEX(saisieanneeCNA,#REF!,MATCH(D$2,anneeCNA2,0))</f>
        <v>#REF!</v>
      </c>
      <c r="E3" s="209" t="e">
        <f>INDEX(saisieanneeCNA,#REF!,MATCH(E$2,anneeCNA2,0))</f>
        <v>#REF!</v>
      </c>
      <c r="F3" s="179" t="e">
        <f>INDEX(saisieanneeCNA,#REF!,MATCH(F$2,anneeCNA2,0))</f>
        <v>#REF!</v>
      </c>
    </row>
    <row r="4" spans="1:12" hidden="1">
      <c r="A4" s="148"/>
      <c r="B4" s="143"/>
      <c r="C4" s="142"/>
      <c r="D4" s="142"/>
      <c r="E4" s="142"/>
      <c r="F4" s="144"/>
      <c r="H4" s="108"/>
    </row>
    <row r="5" spans="1:12" hidden="1">
      <c r="A5" s="148"/>
      <c r="B5" s="143"/>
      <c r="C5" s="142"/>
      <c r="D5" s="142"/>
      <c r="E5" s="142"/>
      <c r="F5" s="144"/>
    </row>
    <row r="6" spans="1:12" hidden="1">
      <c r="A6" s="181"/>
      <c r="B6" s="168"/>
      <c r="C6" s="169"/>
      <c r="D6" s="170"/>
      <c r="E6" s="169"/>
      <c r="F6" s="171"/>
    </row>
    <row r="7" spans="1:12" hidden="1">
      <c r="A7" s="182"/>
      <c r="B7" s="143"/>
      <c r="C7" s="142"/>
      <c r="D7" s="142"/>
      <c r="E7" s="142"/>
      <c r="F7" s="144"/>
    </row>
    <row r="8" spans="1:12">
      <c r="A8" s="47"/>
      <c r="B8" s="175"/>
      <c r="C8" s="176"/>
      <c r="D8" s="177"/>
      <c r="E8" s="107"/>
      <c r="F8" s="178"/>
      <c r="H8" s="109"/>
      <c r="I8" s="109"/>
    </row>
    <row r="9" spans="1:12">
      <c r="A9" s="202" t="s">
        <v>83</v>
      </c>
      <c r="B9" s="143" t="e">
        <f>INDEX(saisieanneeCNA,#REF!,MATCH(B$2,anneeCNA2,0))</f>
        <v>#REF!</v>
      </c>
      <c r="C9" s="142" t="e">
        <f>INDEX(saisieanneeCNA,#REF!,MATCH(C$2,anneeCNA2,0))</f>
        <v>#REF!</v>
      </c>
      <c r="D9" s="142" t="e">
        <f>INDEX(saisieanneeCNA,#REF!,MATCH(D$2,anneeCNA2,0))</f>
        <v>#REF!</v>
      </c>
      <c r="E9" s="142" t="e">
        <f>INDEX(saisieanneeCNA,#REF!,MATCH(E$2,anneeCNA2,0))</f>
        <v>#REF!</v>
      </c>
      <c r="F9" s="144" t="e">
        <f>INDEX(saisieanneeCNA,#REF!,MATCH(F$2,anneeCNA2,0))</f>
        <v>#REF!</v>
      </c>
    </row>
    <row r="10" spans="1:12">
      <c r="A10" s="183" t="s">
        <v>84</v>
      </c>
      <c r="B10" s="143" t="e">
        <f>INDEX(saisieanneeCNA,#REF!,MATCH(B$2,anneeCNA2,0))</f>
        <v>#REF!</v>
      </c>
      <c r="C10" s="142" t="e">
        <f>INDEX(saisieanneeCNA,#REF!,MATCH(C$2,anneeCNA2,0))</f>
        <v>#REF!</v>
      </c>
      <c r="D10" s="142" t="e">
        <f>INDEX(saisieanneeCNA,#REF!,MATCH(D$2,anneeCNA2,0))</f>
        <v>#REF!</v>
      </c>
      <c r="E10" s="142" t="e">
        <f>INDEX(saisieanneeCNA,#REF!,MATCH(E$2,anneeCNA2,0))</f>
        <v>#REF!</v>
      </c>
      <c r="F10" s="144" t="e">
        <f>INDEX(saisieanneeCNA,#REF!,MATCH(F$2,anneeCNA2,0))</f>
        <v>#REF!</v>
      </c>
      <c r="H10" s="145" t="e">
        <f>B2</f>
        <v>#REF!</v>
      </c>
      <c r="I10" s="145" t="e">
        <f>C2</f>
        <v>#REF!</v>
      </c>
      <c r="J10" s="145" t="e">
        <f>D2</f>
        <v>#REF!</v>
      </c>
      <c r="K10" s="145" t="e">
        <f>E2</f>
        <v>#REF!</v>
      </c>
      <c r="L10" s="145" t="e">
        <f>F2</f>
        <v>#REF!</v>
      </c>
    </row>
    <row r="11" spans="1:12">
      <c r="A11" s="183" t="s">
        <v>36</v>
      </c>
      <c r="B11" s="168" t="e">
        <f>INDEX(saisieanneeCNA,#REF!,MATCH(B$2,anneeCNA2,0))</f>
        <v>#REF!</v>
      </c>
      <c r="C11" s="169" t="e">
        <f>INDEX(saisieanneeCNA,#REF!,MATCH(C$2,anneeCNA2,0))</f>
        <v>#REF!</v>
      </c>
      <c r="D11" s="169" t="e">
        <f>INDEX(saisieanneeCNA,#REF!,MATCH(D$2,anneeCNA2,0))</f>
        <v>#REF!</v>
      </c>
      <c r="E11" s="169" t="e">
        <f>INDEX(saisieanneeCNA,#REF!,MATCH(E$2,anneeCNA2,0))</f>
        <v>#REF!</v>
      </c>
      <c r="F11" s="144" t="e">
        <f>INDEX(saisieanneeCNA,#REF!,MATCH(F$2,anneeCNA2,0))</f>
        <v>#REF!</v>
      </c>
      <c r="G11" s="46" t="str">
        <f>A9</f>
        <v>Secteur Primaire</v>
      </c>
      <c r="H11" s="90" t="e">
        <f t="shared" ref="H11:L13" si="0">B9</f>
        <v>#REF!</v>
      </c>
      <c r="I11" s="90" t="e">
        <f t="shared" si="0"/>
        <v>#REF!</v>
      </c>
      <c r="J11" s="90" t="e">
        <f t="shared" si="0"/>
        <v>#REF!</v>
      </c>
      <c r="K11" s="90" t="e">
        <f t="shared" si="0"/>
        <v>#REF!</v>
      </c>
      <c r="L11" s="90" t="e">
        <f>F9</f>
        <v>#REF!</v>
      </c>
    </row>
    <row r="12" spans="1:12">
      <c r="A12" s="47"/>
      <c r="B12" s="143"/>
      <c r="C12" s="142"/>
      <c r="D12" s="48"/>
      <c r="E12" s="62"/>
      <c r="F12" s="99"/>
      <c r="G12" s="46" t="str">
        <f>A10</f>
        <v>Secteur Secondaire</v>
      </c>
      <c r="H12" s="90" t="e">
        <f t="shared" si="0"/>
        <v>#REF!</v>
      </c>
      <c r="I12" s="90" t="e">
        <f t="shared" si="0"/>
        <v>#REF!</v>
      </c>
      <c r="J12" s="90" t="e">
        <f t="shared" si="0"/>
        <v>#REF!</v>
      </c>
      <c r="K12" s="90" t="e">
        <f t="shared" si="0"/>
        <v>#REF!</v>
      </c>
      <c r="L12" s="90" t="e">
        <f t="shared" si="0"/>
        <v>#REF!</v>
      </c>
    </row>
    <row r="13" spans="1:12">
      <c r="A13" s="148" t="s">
        <v>273</v>
      </c>
      <c r="B13" s="143" t="e">
        <f>INDEX(saisieanneeCNA,#REF!,MATCH(B$2,anneeCNA2,0))</f>
        <v>#REF!</v>
      </c>
      <c r="C13" s="142" t="e">
        <f>INDEX(saisieanneeCNA,#REF!,MATCH(C$2,anneeCNA2,0))</f>
        <v>#REF!</v>
      </c>
      <c r="D13" s="142" t="e">
        <f>INDEX(saisieanneeCNA,#REF!,MATCH(D$2,anneeCNA2,0))</f>
        <v>#REF!</v>
      </c>
      <c r="E13" s="142" t="e">
        <f>INDEX(saisieanneeCNA,#REF!,MATCH(E$2,anneeCNA2,0))</f>
        <v>#REF!</v>
      </c>
      <c r="F13" s="144" t="e">
        <f>INDEX(saisieanneeCNA,#REF!,MATCH(F$2,anneeCNA2,0))</f>
        <v>#REF!</v>
      </c>
      <c r="G13" s="46" t="str">
        <f>A11</f>
        <v>Secteur Tertiaire</v>
      </c>
      <c r="H13" s="90" t="e">
        <f t="shared" si="0"/>
        <v>#REF!</v>
      </c>
      <c r="I13" s="90" t="e">
        <f t="shared" si="0"/>
        <v>#REF!</v>
      </c>
      <c r="J13" s="90" t="e">
        <f t="shared" si="0"/>
        <v>#REF!</v>
      </c>
      <c r="K13" s="90" t="e">
        <f t="shared" si="0"/>
        <v>#REF!</v>
      </c>
      <c r="L13" s="90" t="e">
        <f t="shared" si="0"/>
        <v>#REF!</v>
      </c>
    </row>
    <row r="14" spans="1:12" hidden="1">
      <c r="A14" s="89" t="s">
        <v>38</v>
      </c>
      <c r="B14" s="143" t="e">
        <f>INDEX(saisieanneeCNA,#REF!,MATCH(B$2,anneeCNA2,0))</f>
        <v>#REF!</v>
      </c>
      <c r="C14" s="142" t="e">
        <f>INDEX(saisieanneeCNA,#REF!,MATCH(C$2,anneeCNA2,0))</f>
        <v>#REF!</v>
      </c>
      <c r="D14" s="142" t="e">
        <f>INDEX(saisieanneeCNA,#REF!,MATCH(D$2,anneeCNA2,0))</f>
        <v>#REF!</v>
      </c>
      <c r="E14" s="142" t="e">
        <f>INDEX(saisieanneeCNA,#REF!,MATCH(E$2,anneeCNA2,0))</f>
        <v>#REF!</v>
      </c>
      <c r="F14" s="144" t="e">
        <f>INDEX(saisieanneeCNA,#REF!,MATCH(F$2,anneeCNA2,0))</f>
        <v>#REF!</v>
      </c>
    </row>
    <row r="15" spans="1:12" hidden="1">
      <c r="A15" s="89" t="s">
        <v>39</v>
      </c>
      <c r="B15" s="143" t="e">
        <f>INDEX(saisieanneeCNA,#REF!,MATCH(B$2,anneeCNA2,0))</f>
        <v>#REF!</v>
      </c>
      <c r="C15" s="142" t="e">
        <f>INDEX(saisieanneeCNA,#REF!,MATCH(C$2,anneeCNA2,0))</f>
        <v>#REF!</v>
      </c>
      <c r="D15" s="142" t="e">
        <f>INDEX(saisieanneeCNA,#REF!,MATCH(D$2,anneeCNA2,0))</f>
        <v>#REF!</v>
      </c>
      <c r="E15" s="142" t="e">
        <f>INDEX(saisieanneeCNA,#REF!,MATCH(E$2,anneeCNA2,0))</f>
        <v>#REF!</v>
      </c>
      <c r="F15" s="144" t="e">
        <f>INDEX(saisieanneeCNA,#REF!,MATCH(F$2,anneeCNA2,0))</f>
        <v>#REF!</v>
      </c>
    </row>
    <row r="16" spans="1:12">
      <c r="A16" s="89"/>
      <c r="B16" s="143"/>
      <c r="C16" s="167"/>
      <c r="D16" s="167"/>
      <c r="E16" s="167"/>
      <c r="F16" s="144"/>
    </row>
    <row r="17" spans="1:10">
      <c r="A17" s="204" t="s">
        <v>291</v>
      </c>
      <c r="B17" s="143" t="e">
        <f>INDEX(saisieanneeCNA,#REF!,MATCH(B$2,anneeCNA2,0))</f>
        <v>#REF!</v>
      </c>
      <c r="C17" s="167" t="e">
        <f>INDEX(saisieanneeCNA,#REF!,MATCH(C$2,anneeCNA2,0))</f>
        <v>#REF!</v>
      </c>
      <c r="D17" s="167" t="e">
        <f>INDEX(saisieanneeCNA,#REF!,MATCH(D$2,anneeCNA2,0))</f>
        <v>#REF!</v>
      </c>
      <c r="E17" s="167" t="e">
        <f>INDEX(saisieanneeCNA,#REF!,MATCH(E$2,anneeCNA2,0))</f>
        <v>#REF!</v>
      </c>
      <c r="F17" s="144" t="e">
        <f>INDEX(saisieanneeCNA,#REF!,MATCH(F$2,anneeCNA2,0))</f>
        <v>#REF!</v>
      </c>
    </row>
    <row r="18" spans="1:10">
      <c r="A18" s="201"/>
      <c r="B18" s="143"/>
      <c r="C18" s="167"/>
      <c r="D18" s="167"/>
      <c r="E18" s="167"/>
      <c r="F18" s="144"/>
    </row>
    <row r="19" spans="1:10">
      <c r="A19" s="204" t="s">
        <v>292</v>
      </c>
      <c r="B19" s="143" t="e">
        <f>INDEX(saisieanneeCNA,#REF!,MATCH(B$2,anneeCNA2,0))</f>
        <v>#REF!</v>
      </c>
      <c r="C19" s="167" t="e">
        <f>INDEX(saisieanneeCNA,#REF!,MATCH(C$2,anneeCNA2,0))</f>
        <v>#REF!</v>
      </c>
      <c r="D19" s="167" t="e">
        <f>INDEX(saisieanneeCNA,#REF!,MATCH(D$2,anneeCNA2,0))</f>
        <v>#REF!</v>
      </c>
      <c r="E19" s="167" t="e">
        <f>INDEX(saisieanneeCNA,#REF!,MATCH(E$2,anneeCNA2,0))</f>
        <v>#REF!</v>
      </c>
      <c r="F19" s="144" t="e">
        <f>INDEX(saisieanneeCNA,#REF!,MATCH(F$2,anneeCNA2,0))</f>
        <v>#REF!</v>
      </c>
    </row>
    <row r="20" spans="1:10">
      <c r="A20" s="201"/>
      <c r="B20" s="143"/>
      <c r="C20" s="167"/>
      <c r="D20" s="167"/>
      <c r="E20" s="167"/>
      <c r="F20" s="144"/>
    </row>
    <row r="21" spans="1:10">
      <c r="A21" s="204" t="s">
        <v>274</v>
      </c>
      <c r="B21" s="143" t="e">
        <f>INDEX(saisieanneeCNA,#REF!,MATCH(B$2,anneeCNA2,0))</f>
        <v>#REF!</v>
      </c>
      <c r="C21" s="167" t="e">
        <f>INDEX(saisieanneeCNA,#REF!,MATCH(C$2,anneeCNA2,0))</f>
        <v>#REF!</v>
      </c>
      <c r="D21" s="167" t="e">
        <f>INDEX(saisieanneeCNA,#REF!,MATCH(D$2,anneeCNA2,0))</f>
        <v>#REF!</v>
      </c>
      <c r="E21" s="167" t="e">
        <f>INDEX(saisieanneeCNA,#REF!,MATCH(E$2,anneeCNA2,0))</f>
        <v>#REF!</v>
      </c>
      <c r="F21" s="144" t="e">
        <f>INDEX(saisieanneeCNA,#REF!,MATCH(F$2,anneeCNA2,0))</f>
        <v>#REF!</v>
      </c>
    </row>
    <row r="22" spans="1:10">
      <c r="A22" s="203" t="s">
        <v>288</v>
      </c>
      <c r="B22" s="206" t="e">
        <f>INDEX(saisieanneeCNA,#REF!,MATCH(B$2,anneeCNA2,0))</f>
        <v>#REF!</v>
      </c>
      <c r="C22" s="207" t="e">
        <f>INDEX(saisieanneeCNA,#REF!,MATCH(C$2,anneeCNA2,0))</f>
        <v>#REF!</v>
      </c>
      <c r="D22" s="207" t="e">
        <f>INDEX(saisieanneeCNA,#REF!,MATCH(D$2,anneeCNA2,0))</f>
        <v>#REF!</v>
      </c>
      <c r="E22" s="207" t="e">
        <f>INDEX(saisieanneeCNA,#REF!,MATCH(E$2,anneeCNA2,0))</f>
        <v>#REF!</v>
      </c>
      <c r="F22" s="208" t="e">
        <f>INDEX(saisieanneeCNA,#REF!,MATCH(F$2,anneeCNA2,0))</f>
        <v>#REF!</v>
      </c>
    </row>
    <row r="23" spans="1:10">
      <c r="A23" s="205" t="s">
        <v>293</v>
      </c>
      <c r="B23" s="143" t="e">
        <f>INDEX(saisieanneeCNA,#REF!,MATCH(B$2,anneeCNA2,0))</f>
        <v>#REF!</v>
      </c>
      <c r="C23" s="142" t="e">
        <f>INDEX(saisieanneeCNA,#REF!,MATCH(C$2,anneeCNA2,0))</f>
        <v>#REF!</v>
      </c>
      <c r="D23" s="142" t="e">
        <f>INDEX(saisieanneeCNA,#REF!,MATCH(D$2,anneeCNA2,0))</f>
        <v>#REF!</v>
      </c>
      <c r="E23" s="142" t="e">
        <f>INDEX(saisieanneeCNA,#REF!,MATCH(E$2,anneeCNA2,0))</f>
        <v>#REF!</v>
      </c>
      <c r="F23" s="144" t="e">
        <f>INDEX(saisieanneeCNA,#REF!,MATCH(F$2,anneeCNA2,0))</f>
        <v>#REF!</v>
      </c>
      <c r="G23" s="46" t="s">
        <v>49</v>
      </c>
      <c r="H23" s="46">
        <v>2.9462125101500813</v>
      </c>
      <c r="I23" s="46">
        <v>8.5358975012288507</v>
      </c>
      <c r="J23" s="46">
        <v>-3.3197910061650515</v>
      </c>
    </row>
    <row r="24" spans="1:10">
      <c r="A24" s="202" t="s">
        <v>289</v>
      </c>
      <c r="B24" s="143" t="e">
        <f>INDEX(saisieanneeCNA,#REF!,MATCH(B$2,anneeCNA2,0))</f>
        <v>#REF!</v>
      </c>
      <c r="C24" s="142" t="e">
        <f>INDEX(saisieanneeCNA,#REF!,MATCH(C$2,anneeCNA2,0))</f>
        <v>#REF!</v>
      </c>
      <c r="D24" s="142" t="e">
        <f>INDEX(saisieanneeCNA,#REF!,MATCH(D$2,anneeCNA2,0))</f>
        <v>#REF!</v>
      </c>
      <c r="E24" s="142" t="e">
        <f>INDEX(saisieanneeCNA,#REF!,MATCH(E$2,anneeCNA2,0))</f>
        <v>#REF!</v>
      </c>
      <c r="F24" s="144" t="e">
        <f>INDEX(saisieanneeCNA,#REF!,MATCH(F$2,anneeCNA2,0))</f>
        <v>#REF!</v>
      </c>
      <c r="G24" s="46" t="s">
        <v>37</v>
      </c>
      <c r="H24" s="46">
        <v>4.5098261369946879</v>
      </c>
      <c r="I24" s="46">
        <v>10.702953620782507</v>
      </c>
      <c r="J24" s="46">
        <v>-0.19009475724354186</v>
      </c>
    </row>
    <row r="25" spans="1:10">
      <c r="A25" s="202" t="s">
        <v>290</v>
      </c>
      <c r="B25" s="143" t="e">
        <f>INDEX(saisieanneeCNA,#REF!,MATCH(B$2,anneeCNA2,0))</f>
        <v>#REF!</v>
      </c>
      <c r="C25" s="142" t="e">
        <f>INDEX(saisieanneeCNA,#REF!,MATCH(C$2,anneeCNA2,0))</f>
        <v>#REF!</v>
      </c>
      <c r="D25" s="142" t="e">
        <f>INDEX(saisieanneeCNA,#REF!,MATCH(D$2,anneeCNA2,0))</f>
        <v>#REF!</v>
      </c>
      <c r="E25" s="142" t="e">
        <f>INDEX(saisieanneeCNA,#REF!,MATCH(E$2,anneeCNA2,0))</f>
        <v>#REF!</v>
      </c>
      <c r="F25" s="144" t="e">
        <f>INDEX(saisieanneeCNA,#REF!,MATCH(F$2,anneeCNA2,0))</f>
        <v>#REF!</v>
      </c>
      <c r="G25" s="46" t="s">
        <v>38</v>
      </c>
      <c r="H25" s="46">
        <v>1.6380572285603634</v>
      </c>
      <c r="I25" s="46">
        <v>1.8049466478324838</v>
      </c>
      <c r="J25" s="46">
        <v>-7.9795667050436503</v>
      </c>
    </row>
    <row r="26" spans="1:10">
      <c r="A26" s="89"/>
      <c r="B26" s="143"/>
      <c r="C26" s="142"/>
      <c r="D26" s="142"/>
      <c r="E26" s="142"/>
      <c r="F26" s="144"/>
      <c r="G26" s="46" t="s">
        <v>39</v>
      </c>
      <c r="H26" s="46">
        <v>1.0000000000000009</v>
      </c>
      <c r="I26" s="46">
        <v>30.360941658042218</v>
      </c>
      <c r="J26" s="46">
        <v>9.9087770167827216E-2</v>
      </c>
    </row>
    <row r="27" spans="1:10">
      <c r="A27" s="202" t="s">
        <v>275</v>
      </c>
      <c r="B27" s="143" t="e">
        <f>INDEX(saisieanneeCNA,#REF!,MATCH(B$2,anneeCNA2,0))</f>
        <v>#REF!</v>
      </c>
      <c r="C27" s="142" t="e">
        <f>INDEX(saisieanneeCNA,#REF!,MATCH(C$2,anneeCNA2,0))</f>
        <v>#REF!</v>
      </c>
      <c r="D27" s="142" t="e">
        <f>INDEX(saisieanneeCNA,#REF!,MATCH(D$2,anneeCNA2,0))</f>
        <v>#REF!</v>
      </c>
      <c r="E27" s="142" t="e">
        <f>INDEX(saisieanneeCNA,#REF!,MATCH(E$2,anneeCNA2,0))</f>
        <v>#REF!</v>
      </c>
      <c r="F27" s="144" t="e">
        <f>INDEX(saisieanneeCNA,#REF!,MATCH(F$2,anneeCNA2,0))</f>
        <v>#REF!</v>
      </c>
      <c r="G27" s="46" t="s">
        <v>51</v>
      </c>
      <c r="H27" s="46">
        <v>0</v>
      </c>
      <c r="I27" s="46">
        <v>57.269683648731196</v>
      </c>
      <c r="J27" s="46">
        <v>34.019417224528596</v>
      </c>
    </row>
    <row r="28" spans="1:10">
      <c r="A28" s="89"/>
      <c r="B28" s="143"/>
      <c r="C28" s="142"/>
      <c r="D28" s="142"/>
      <c r="E28" s="142"/>
      <c r="F28" s="144"/>
      <c r="G28" s="46" t="s">
        <v>52</v>
      </c>
      <c r="H28" s="46">
        <v>9.0000000000000071</v>
      </c>
      <c r="I28" s="46">
        <v>-11.151403639278456</v>
      </c>
      <c r="J28" s="46">
        <v>54.723853131521885</v>
      </c>
    </row>
    <row r="29" spans="1:10">
      <c r="A29" s="148" t="s">
        <v>276</v>
      </c>
      <c r="B29" s="172" t="e">
        <f>INDEX(saisieanneeCNA,#REF!,MATCH(B$2,anneeCNA2,0))</f>
        <v>#REF!</v>
      </c>
      <c r="C29" s="167" t="e">
        <f>INDEX(saisieanneeCNA,#REF!,MATCH(C$2,anneeCNA2,0))</f>
        <v>#REF!</v>
      </c>
      <c r="D29" s="167" t="e">
        <f>INDEX(saisieanneeCNA,#REF!,MATCH(D$2,anneeCNA2,0))</f>
        <v>#REF!</v>
      </c>
      <c r="E29" s="167" t="e">
        <f>INDEX(saisieanneeCNA,#REF!,MATCH(E$2,anneeCNA2,0))</f>
        <v>#REF!</v>
      </c>
      <c r="F29" s="144" t="e">
        <f>INDEX(saisieanneeCNA,#REF!,MATCH(F$2,anneeCNA2,0))</f>
        <v>#REF!</v>
      </c>
      <c r="G29" s="46" t="s">
        <v>40</v>
      </c>
      <c r="H29" s="46">
        <v>6.8999999999999728</v>
      </c>
      <c r="I29" s="46">
        <v>-0.40580360195949794</v>
      </c>
      <c r="J29" s="46">
        <v>7.5186169057480878</v>
      </c>
    </row>
    <row r="30" spans="1:10" ht="28.8">
      <c r="A30" s="184" t="s">
        <v>277</v>
      </c>
      <c r="B30" s="172" t="e">
        <f>INDEX(saisieanneeCNA,#REF!,MATCH(B$2,anneeCNA2,0))</f>
        <v>#REF!</v>
      </c>
      <c r="C30" s="167" t="e">
        <f>INDEX(saisieanneeCNA,#REF!,MATCH(C$2,anneeCNA2,0))</f>
        <v>#REF!</v>
      </c>
      <c r="D30" s="167" t="e">
        <f>INDEX(saisieanneeCNA,#REF!,MATCH(D$2,anneeCNA2,0))</f>
        <v>#REF!</v>
      </c>
      <c r="E30" s="167" t="e">
        <f>INDEX(saisieanneeCNA,#REF!,MATCH(E$2,anneeCNA2,0))</f>
        <v>#REF!</v>
      </c>
      <c r="F30" s="144" t="e">
        <f>INDEX(saisieanneeCNA,#REF!,MATCH(F$2,anneeCNA2,0))</f>
        <v>#REF!</v>
      </c>
      <c r="G30" s="46" t="s">
        <v>53</v>
      </c>
      <c r="H30" s="46">
        <v>12.47</v>
      </c>
      <c r="I30" s="46">
        <v>-5.9</v>
      </c>
      <c r="J30" s="46">
        <v>-1.7826894878524999</v>
      </c>
    </row>
    <row r="31" spans="1:10">
      <c r="A31" s="184" t="s">
        <v>281</v>
      </c>
      <c r="B31" s="172" t="e">
        <f>INDEX(saisieanneeCNA,#REF!,MATCH(B$2,anneeCNA2,0))</f>
        <v>#REF!</v>
      </c>
      <c r="C31" s="167" t="e">
        <f>INDEX(saisieanneeCNA,#REF!,MATCH(C$2,anneeCNA2,0))</f>
        <v>#REF!</v>
      </c>
      <c r="D31" s="167" t="e">
        <f>INDEX(saisieanneeCNA,#REF!,MATCH(D$2,anneeCNA2,0))</f>
        <v>#REF!</v>
      </c>
      <c r="E31" s="167" t="e">
        <f>INDEX(saisieanneeCNA,#REF!,MATCH(E$2,anneeCNA2,0))</f>
        <v>#REF!</v>
      </c>
      <c r="F31" s="144" t="e">
        <f>INDEX(saisieanneeCNA,#REF!,MATCH(F$2,anneeCNA2,0))</f>
        <v>#REF!</v>
      </c>
    </row>
    <row r="32" spans="1:10">
      <c r="A32" s="89"/>
      <c r="B32" s="172"/>
      <c r="C32" s="167"/>
      <c r="D32" s="167"/>
      <c r="E32" s="167"/>
      <c r="F32" s="144"/>
    </row>
    <row r="33" spans="1:10">
      <c r="A33" s="148" t="s">
        <v>278</v>
      </c>
      <c r="B33" s="172" t="e">
        <f>INDEX(saisieanneeCNA,#REF!,MATCH(B$2,anneeCNA2,0))</f>
        <v>#REF!</v>
      </c>
      <c r="C33" s="167" t="e">
        <f>INDEX(saisieanneeCNA,#REF!,MATCH(C$2,anneeCNA2,0))</f>
        <v>#REF!</v>
      </c>
      <c r="D33" s="167" t="e">
        <f>INDEX(saisieanneeCNA,#REF!,MATCH(D$2,anneeCNA2,0))</f>
        <v>#REF!</v>
      </c>
      <c r="E33" s="167" t="e">
        <f>INDEX(saisieanneeCNA,#REF!,MATCH(E$2,anneeCNA2,0))</f>
        <v>#REF!</v>
      </c>
      <c r="F33" s="144" t="e">
        <f>INDEX(saisieanneeCNA,#REF!,MATCH(F$2,anneeCNA2,0))</f>
        <v>#REF!</v>
      </c>
      <c r="G33" s="46" t="s">
        <v>55</v>
      </c>
      <c r="H33" s="46">
        <v>-9.0999999999999854</v>
      </c>
      <c r="I33" s="46">
        <v>-5.9000000000000057</v>
      </c>
      <c r="J33" s="46">
        <v>-14.511738983255263</v>
      </c>
    </row>
    <row r="34" spans="1:10">
      <c r="A34" s="183" t="s">
        <v>279</v>
      </c>
      <c r="B34" s="172" t="e">
        <f>INDEX(saisieanneeCNA,#REF!,MATCH(B$2,anneeCNA2,0))</f>
        <v>#REF!</v>
      </c>
      <c r="C34" s="167" t="e">
        <f>INDEX(saisieanneeCNA,#REF!,MATCH(C$2,anneeCNA2,0))</f>
        <v>#REF!</v>
      </c>
      <c r="D34" s="167" t="e">
        <f>INDEX(saisieanneeCNA,#REF!,MATCH(D$2,anneeCNA2,0))</f>
        <v>#REF!</v>
      </c>
      <c r="E34" s="167" t="e">
        <f>INDEX(saisieanneeCNA,#REF!,MATCH(E$2,anneeCNA2,0))</f>
        <v>#REF!</v>
      </c>
      <c r="F34" s="144" t="e">
        <f>INDEX(saisieanneeCNA,#REF!,MATCH(F$2,anneeCNA2,0))</f>
        <v>#REF!</v>
      </c>
      <c r="G34" s="46" t="s">
        <v>56</v>
      </c>
      <c r="H34" s="46">
        <v>-5.500000000000016</v>
      </c>
      <c r="I34" s="46">
        <v>-19.274708209052349</v>
      </c>
      <c r="J34" s="46">
        <v>3.0000000000000249</v>
      </c>
    </row>
    <row r="35" spans="1:10">
      <c r="A35" s="183" t="s">
        <v>280</v>
      </c>
      <c r="B35" s="172" t="e">
        <f>INDEX(saisieanneeCNA,#REF!,MATCH(B$2,anneeCNA2,0))</f>
        <v>#REF!</v>
      </c>
      <c r="C35" s="167" t="e">
        <f>INDEX(saisieanneeCNA,#REF!,MATCH(C$2,anneeCNA2,0))</f>
        <v>#REF!</v>
      </c>
      <c r="D35" s="167" t="e">
        <f>INDEX(saisieanneeCNA,#REF!,MATCH(D$2,anneeCNA2,0))</f>
        <v>#REF!</v>
      </c>
      <c r="E35" s="167" t="e">
        <f>INDEX(saisieanneeCNA,#REF!,MATCH(E$2,anneeCNA2,0))</f>
        <v>#REF!</v>
      </c>
      <c r="F35" s="144" t="e">
        <f>INDEX(saisieanneeCNA,#REF!,MATCH(F$2,anneeCNA2,0))</f>
        <v>#REF!</v>
      </c>
      <c r="G35" s="46" t="s">
        <v>57</v>
      </c>
      <c r="H35" s="46">
        <v>-7.2999999999999954</v>
      </c>
      <c r="I35" s="46">
        <v>-0.20000000000000018</v>
      </c>
      <c r="J35" s="46">
        <v>-7.6308805208557873</v>
      </c>
    </row>
    <row r="36" spans="1:10" hidden="1">
      <c r="A36" s="89">
        <v>0</v>
      </c>
      <c r="B36" s="143" t="e">
        <f>INDEX(saisieanneeCNA,#REF!,MATCH(B$2,anneeCNA2,0))</f>
        <v>#REF!</v>
      </c>
      <c r="C36" s="142" t="e">
        <f>INDEX(saisieanneeCNA,#REF!,MATCH(C$2,anneeCNA2,0))</f>
        <v>#REF!</v>
      </c>
      <c r="D36" s="142" t="e">
        <f>INDEX(saisieanneeCNA,#REF!,MATCH(D$2,anneeCNA2,0))</f>
        <v>#REF!</v>
      </c>
      <c r="E36" s="142" t="e">
        <f>INDEX(saisieanneeCNA,#REF!,MATCH(E$2,anneeCNA2,0))</f>
        <v>#REF!</v>
      </c>
      <c r="F36" s="144" t="e">
        <f>INDEX(saisieanneeCNA,#REF!,MATCH(F$2,anneeCNA2,0))</f>
        <v>#REF!</v>
      </c>
      <c r="G36" s="46" t="s">
        <v>58</v>
      </c>
      <c r="H36" s="46">
        <v>-4.3999999999999932</v>
      </c>
      <c r="I36" s="46">
        <v>-24.579066346668434</v>
      </c>
      <c r="J36" s="46">
        <v>7.2858866307657921</v>
      </c>
    </row>
    <row r="37" spans="1:10" hidden="1">
      <c r="A37" s="89">
        <v>0</v>
      </c>
      <c r="B37" s="143" t="e">
        <f>INDEX(saisieanneeCNA,#REF!,MATCH(B$2,anneeCNA2,0))</f>
        <v>#REF!</v>
      </c>
      <c r="C37" s="142" t="e">
        <f>INDEX(saisieanneeCNA,#REF!,MATCH(C$2,anneeCNA2,0))</f>
        <v>#REF!</v>
      </c>
      <c r="D37" s="142" t="e">
        <f>INDEX(saisieanneeCNA,#REF!,MATCH(D$2,anneeCNA2,0))</f>
        <v>#REF!</v>
      </c>
      <c r="E37" s="142" t="e">
        <f>INDEX(saisieanneeCNA,#REF!,MATCH(E$2,anneeCNA2,0))</f>
        <v>#REF!</v>
      </c>
      <c r="F37" s="144" t="e">
        <f>INDEX(saisieanneeCNA,#REF!,MATCH(F$2,anneeCNA2,0))</f>
        <v>#REF!</v>
      </c>
      <c r="G37" s="46" t="s">
        <v>59</v>
      </c>
      <c r="H37" s="46">
        <v>-5.100000000000005</v>
      </c>
      <c r="I37" s="46">
        <v>-6.2000000000000055</v>
      </c>
      <c r="J37" s="46">
        <v>0</v>
      </c>
    </row>
    <row r="38" spans="1:10" hidden="1">
      <c r="A38" s="89">
        <v>0</v>
      </c>
      <c r="B38" s="143" t="e">
        <f>INDEX(saisieanneeCNA,#REF!,MATCH(B$2,anneeCNA2,0))</f>
        <v>#REF!</v>
      </c>
      <c r="C38" s="142" t="e">
        <f>INDEX(saisieanneeCNA,#REF!,MATCH(C$2,anneeCNA2,0))</f>
        <v>#REF!</v>
      </c>
      <c r="D38" s="142" t="e">
        <f>INDEX(saisieanneeCNA,#REF!,MATCH(D$2,anneeCNA2,0))</f>
        <v>#REF!</v>
      </c>
      <c r="E38" s="142" t="e">
        <f>INDEX(saisieanneeCNA,#REF!,MATCH(E$2,anneeCNA2,0))</f>
        <v>#REF!</v>
      </c>
      <c r="F38" s="144" t="e">
        <f>INDEX(saisieanneeCNA,#REF!,MATCH(F$2,anneeCNA2,0))</f>
        <v>#REF!</v>
      </c>
      <c r="G38" s="46" t="s">
        <v>60</v>
      </c>
      <c r="H38" s="46">
        <v>9.2000000000000313</v>
      </c>
      <c r="I38" s="46">
        <v>-33.666666666666679</v>
      </c>
      <c r="J38" s="46">
        <v>-12.729617377376401</v>
      </c>
    </row>
    <row r="39" spans="1:10" hidden="1">
      <c r="A39" s="89">
        <v>0</v>
      </c>
      <c r="B39" s="143" t="e">
        <f>INDEX(saisieanneeCNA,#REF!,MATCH(B$2,anneeCNA2,0))</f>
        <v>#REF!</v>
      </c>
      <c r="C39" s="142" t="e">
        <f>INDEX(saisieanneeCNA,#REF!,MATCH(C$2,anneeCNA2,0))</f>
        <v>#REF!</v>
      </c>
      <c r="D39" s="142" t="e">
        <f>INDEX(saisieanneeCNA,#REF!,MATCH(D$2,anneeCNA2,0))</f>
        <v>#REF!</v>
      </c>
      <c r="E39" s="142" t="e">
        <f>INDEX(saisieanneeCNA,#REF!,MATCH(E$2,anneeCNA2,0))</f>
        <v>#REF!</v>
      </c>
      <c r="F39" s="144" t="e">
        <f>INDEX(saisieanneeCNA,#REF!,MATCH(F$2,anneeCNA2,0))</f>
        <v>#REF!</v>
      </c>
      <c r="G39" s="46" t="s">
        <v>61</v>
      </c>
      <c r="H39" s="46">
        <v>12.000000000000032</v>
      </c>
      <c r="I39" s="46">
        <v>-4.2264763716109215</v>
      </c>
      <c r="J39" s="46">
        <v>3.3329702634597336</v>
      </c>
    </row>
    <row r="40" spans="1:10" hidden="1">
      <c r="A40" s="89">
        <v>0</v>
      </c>
      <c r="B40" s="143" t="e">
        <f>INDEX(saisieanneeCNA,#REF!,MATCH(B$2,anneeCNA2,0))</f>
        <v>#REF!</v>
      </c>
      <c r="C40" s="142" t="e">
        <f>INDEX(saisieanneeCNA,#REF!,MATCH(C$2,anneeCNA2,0))</f>
        <v>#REF!</v>
      </c>
      <c r="D40" s="142" t="e">
        <f>INDEX(saisieanneeCNA,#REF!,MATCH(D$2,anneeCNA2,0))</f>
        <v>#REF!</v>
      </c>
      <c r="E40" s="142" t="e">
        <f>INDEX(saisieanneeCNA,#REF!,MATCH(E$2,anneeCNA2,0))</f>
        <v>#REF!</v>
      </c>
      <c r="F40" s="144" t="e">
        <f>INDEX(saisieanneeCNA,#REF!,MATCH(F$2,anneeCNA2,0))</f>
        <v>#REF!</v>
      </c>
      <c r="G40" s="46" t="s">
        <v>62</v>
      </c>
      <c r="H40" s="46">
        <v>40.09999999999998</v>
      </c>
      <c r="I40" s="46">
        <v>-21.799999999999965</v>
      </c>
      <c r="J40" s="46">
        <v>-17.024798056345258</v>
      </c>
    </row>
    <row r="41" spans="1:10" hidden="1">
      <c r="A41" s="89" t="s">
        <v>67</v>
      </c>
      <c r="B41" s="143" t="e">
        <f>INDEX(saisieanneeCNA,#REF!,MATCH(B$2,anneeCNA2,0))</f>
        <v>#REF!</v>
      </c>
      <c r="C41" s="142" t="e">
        <f>INDEX(saisieanneeCNA,#REF!,MATCH(C$2,anneeCNA2,0))</f>
        <v>#REF!</v>
      </c>
      <c r="D41" s="142" t="e">
        <f>INDEX(saisieanneeCNA,#REF!,MATCH(D$2,anneeCNA2,0))</f>
        <v>#REF!</v>
      </c>
      <c r="E41" s="142" t="e">
        <f>INDEX(saisieanneeCNA,#REF!,MATCH(E$2,anneeCNA2,0))</f>
        <v>#REF!</v>
      </c>
      <c r="F41" s="144" t="e">
        <f>INDEX(saisieanneeCNA,#REF!,MATCH(F$2,anneeCNA2,0))</f>
        <v>#REF!</v>
      </c>
      <c r="G41" s="46" t="s">
        <v>63</v>
      </c>
      <c r="H41" s="46">
        <v>-29.300000000000004</v>
      </c>
      <c r="I41" s="46">
        <v>1.6900000000000137</v>
      </c>
      <c r="J41" s="46">
        <v>-9.2929115753886506</v>
      </c>
    </row>
    <row r="42" spans="1:10" hidden="1">
      <c r="A42" s="89">
        <v>0</v>
      </c>
      <c r="B42" s="143" t="e">
        <f>INDEX(saisieanneeCNA,#REF!,MATCH(B$2,anneeCNA2,0))</f>
        <v>#REF!</v>
      </c>
      <c r="C42" s="142" t="e">
        <f>INDEX(saisieanneeCNA,#REF!,MATCH(C$2,anneeCNA2,0))</f>
        <v>#REF!</v>
      </c>
      <c r="D42" s="142" t="e">
        <f>INDEX(saisieanneeCNA,#REF!,MATCH(D$2,anneeCNA2,0))</f>
        <v>#REF!</v>
      </c>
      <c r="E42" s="142" t="e">
        <f>INDEX(saisieanneeCNA,#REF!,MATCH(E$2,anneeCNA2,0))</f>
        <v>#REF!</v>
      </c>
      <c r="F42" s="144" t="e">
        <f>INDEX(saisieanneeCNA,#REF!,MATCH(F$2,anneeCNA2,0))</f>
        <v>#REF!</v>
      </c>
      <c r="G42" s="46" t="s">
        <v>64</v>
      </c>
      <c r="H42" s="46">
        <v>-19.662857181907111</v>
      </c>
      <c r="I42" s="46">
        <v>-28.675662065328556</v>
      </c>
      <c r="J42" s="46">
        <v>-44.490313333995665</v>
      </c>
    </row>
    <row r="43" spans="1:10" hidden="1">
      <c r="A43" s="89">
        <v>0</v>
      </c>
      <c r="B43" s="143" t="e">
        <f>INDEX(saisieanneeCNA,#REF!,MATCH(B$2,anneeCNA2,0))</f>
        <v>#REF!</v>
      </c>
      <c r="C43" s="142" t="e">
        <f>INDEX(saisieanneeCNA,#REF!,MATCH(C$2,anneeCNA2,0))</f>
        <v>#REF!</v>
      </c>
      <c r="D43" s="142" t="e">
        <f>INDEX(saisieanneeCNA,#REF!,MATCH(D$2,anneeCNA2,0))</f>
        <v>#REF!</v>
      </c>
      <c r="E43" s="142" t="e">
        <f>INDEX(saisieanneeCNA,#REF!,MATCH(E$2,anneeCNA2,0))</f>
        <v>#REF!</v>
      </c>
      <c r="F43" s="144" t="e">
        <f>INDEX(saisieanneeCNA,#REF!,MATCH(F$2,anneeCNA2,0))</f>
        <v>#REF!</v>
      </c>
      <c r="G43" s="46" t="s">
        <v>65</v>
      </c>
      <c r="H43" s="46">
        <v>-19.000000000000007</v>
      </c>
      <c r="I43" s="46">
        <v>24.300000000000011</v>
      </c>
      <c r="J43" s="46">
        <v>22.737255602241689</v>
      </c>
    </row>
    <row r="44" spans="1:10" ht="15" thickBot="1">
      <c r="A44" s="50"/>
      <c r="B44" s="93"/>
      <c r="C44" s="64"/>
      <c r="D44" s="63"/>
      <c r="E44" s="64"/>
      <c r="F44" s="100"/>
      <c r="G44" s="46" t="s">
        <v>28</v>
      </c>
      <c r="H44" s="46">
        <v>10.6</v>
      </c>
      <c r="I44" s="46">
        <v>-7.3</v>
      </c>
      <c r="J44" s="46">
        <v>-13.537833638898034</v>
      </c>
    </row>
    <row r="45" spans="1:10">
      <c r="A45" s="149" t="s">
        <v>284</v>
      </c>
      <c r="B45" s="48"/>
      <c r="C45" s="48"/>
      <c r="D45" s="48"/>
      <c r="E45" s="147" t="e">
        <f>IF(OR(E3="p",F3="p"),"p = provisoire","")</f>
        <v>#REF!</v>
      </c>
      <c r="F45" s="147" t="e">
        <f>IF(OR(E3="prév.",F3="prév."),"prév. = prévision","")</f>
        <v>#REF!</v>
      </c>
      <c r="G45" s="46" t="s">
        <v>66</v>
      </c>
      <c r="H45" s="46">
        <v>1.2000000000000011</v>
      </c>
      <c r="I45" s="46">
        <v>-16.229688847227642</v>
      </c>
      <c r="J45" s="46">
        <v>-14.000000000000002</v>
      </c>
    </row>
    <row r="46" spans="1:10" ht="30.75" customHeight="1">
      <c r="A46" s="797" t="s">
        <v>285</v>
      </c>
      <c r="B46" s="797"/>
      <c r="C46" s="797"/>
      <c r="D46" s="797"/>
      <c r="E46" s="797"/>
      <c r="F46" s="797"/>
      <c r="G46" s="46" t="s">
        <v>67</v>
      </c>
      <c r="H46" s="46">
        <v>8.2211767502635702</v>
      </c>
      <c r="I46" s="46">
        <v>-7.5401942667866599</v>
      </c>
      <c r="J46" s="46">
        <v>1.6774599604646667</v>
      </c>
    </row>
    <row r="47" spans="1:10">
      <c r="B47" s="48"/>
      <c r="C47" s="48"/>
      <c r="D47" s="48"/>
      <c r="E47" s="48"/>
      <c r="F47" s="48"/>
      <c r="G47" s="46" t="s">
        <v>68</v>
      </c>
      <c r="H47" s="46">
        <v>27.624757397237154</v>
      </c>
      <c r="I47" s="46">
        <v>-17.692379130292966</v>
      </c>
      <c r="J47" s="46">
        <v>2.5760271249192668</v>
      </c>
    </row>
    <row r="48" spans="1:10">
      <c r="G48" s="46" t="s">
        <v>69</v>
      </c>
      <c r="H48" s="46">
        <v>7.2594853844827556</v>
      </c>
      <c r="I48" s="46">
        <v>-10.299999999999986</v>
      </c>
      <c r="J48" s="46">
        <v>0.95138476770899594</v>
      </c>
    </row>
    <row r="49" spans="7:10">
      <c r="G49" s="46" t="s">
        <v>70</v>
      </c>
      <c r="H49" s="46">
        <v>4.6889904995389697</v>
      </c>
      <c r="I49" s="46">
        <v>-18.60450403859334</v>
      </c>
      <c r="J49" s="46">
        <v>6.7488581152585381</v>
      </c>
    </row>
    <row r="50" spans="7:10">
      <c r="G50" s="46" t="s">
        <v>71</v>
      </c>
      <c r="H50" s="46">
        <v>5.8999999999999995</v>
      </c>
      <c r="I50" s="46">
        <v>-13.3</v>
      </c>
      <c r="J50" s="46">
        <v>-0.44006665360106778</v>
      </c>
    </row>
    <row r="51" spans="7:10">
      <c r="G51" s="46" t="s">
        <v>42</v>
      </c>
      <c r="H51" s="46">
        <v>20.900000000000006</v>
      </c>
      <c r="I51" s="46">
        <v>9.2357811301507997</v>
      </c>
      <c r="J51" s="46">
        <v>9.9136467685200671</v>
      </c>
    </row>
    <row r="52" spans="7:10">
      <c r="G52" s="46" t="s">
        <v>43</v>
      </c>
      <c r="H52" s="46">
        <v>3.3168596060694453</v>
      </c>
      <c r="I52" s="46">
        <v>3.9269522624484678</v>
      </c>
      <c r="J52" s="46">
        <v>-1.2913559487288007</v>
      </c>
    </row>
    <row r="53" spans="7:10">
      <c r="G53" s="46" t="s">
        <v>44</v>
      </c>
      <c r="H53" s="46">
        <v>4</v>
      </c>
      <c r="I53" s="46">
        <v>16.7</v>
      </c>
      <c r="J53" s="46">
        <v>9.75</v>
      </c>
    </row>
    <row r="54" spans="7:10">
      <c r="G54" s="46" t="s">
        <v>45</v>
      </c>
      <c r="H54" s="46">
        <v>14.2</v>
      </c>
      <c r="I54" s="46">
        <v>7.5</v>
      </c>
      <c r="J54" s="46">
        <v>16.737393399602539</v>
      </c>
    </row>
    <row r="55" spans="7:10">
      <c r="G55" s="46" t="s">
        <v>169</v>
      </c>
      <c r="H55" s="46">
        <v>8.3000000000000007</v>
      </c>
      <c r="I55" s="46">
        <v>-14.399999999999999</v>
      </c>
      <c r="J55" s="46">
        <v>0.69400236478480704</v>
      </c>
    </row>
    <row r="56" spans="7:10">
      <c r="G56" s="46" t="s">
        <v>170</v>
      </c>
      <c r="H56" s="46">
        <v>0</v>
      </c>
      <c r="I56" s="46">
        <v>0</v>
      </c>
      <c r="J56" s="46">
        <v>0</v>
      </c>
    </row>
    <row r="57" spans="7:10">
      <c r="G57" s="46" t="s">
        <v>72</v>
      </c>
      <c r="H57" s="46">
        <v>0</v>
      </c>
      <c r="I57" s="46">
        <v>0</v>
      </c>
      <c r="J57" s="46">
        <v>0</v>
      </c>
    </row>
    <row r="58" spans="7:10">
      <c r="G58" s="46" t="s">
        <v>73</v>
      </c>
      <c r="H58" s="46">
        <v>3.0000000000000027</v>
      </c>
      <c r="I58" s="46">
        <v>-5.0000000000000044</v>
      </c>
      <c r="J58" s="46">
        <v>1.0000000000000009</v>
      </c>
    </row>
    <row r="59" spans="7:10">
      <c r="G59" s="46" t="s">
        <v>171</v>
      </c>
      <c r="H59" s="46">
        <v>4</v>
      </c>
      <c r="I59" s="46">
        <v>16.7</v>
      </c>
      <c r="J59" s="46">
        <v>9.75</v>
      </c>
    </row>
    <row r="77" ht="18" customHeight="1"/>
    <row r="78" hidden="1"/>
  </sheetData>
  <mergeCells count="2">
    <mergeCell ref="A1:F1"/>
    <mergeCell ref="A46:F4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orientation="portrait" horizontalDpi="4294967294" verticalDpi="300" r:id="rId1"/>
  <headerFooter>
    <oddHeader>&amp;C&amp;"Arial Black,Normal"&amp;8TABLEAU DE BORD DE L’ECONOMIE SECTEUR REEL</oddHeader>
    <oddFooter>&amp;C5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47">
    <tabColor rgb="FF00B0F0"/>
  </sheetPr>
  <dimension ref="A1:M65"/>
  <sheetViews>
    <sheetView zoomScale="90" zoomScaleNormal="90" zoomScaleSheetLayoutView="70" zoomScalePageLayoutView="70" workbookViewId="0">
      <selection activeCell="C10" sqref="C10"/>
    </sheetView>
  </sheetViews>
  <sheetFormatPr baseColWidth="10" defaultColWidth="5" defaultRowHeight="13.2"/>
  <cols>
    <col min="1" max="1" width="7.33203125" style="249" customWidth="1"/>
    <col min="2" max="2" width="44.6640625" style="249" customWidth="1"/>
    <col min="3" max="6" width="12.6640625" style="249" customWidth="1"/>
    <col min="7" max="7" width="14.6640625" style="249" customWidth="1"/>
    <col min="8" max="8" width="5.6640625" style="249" bestFit="1" customWidth="1"/>
    <col min="9" max="9" width="7.5546875" style="249" customWidth="1"/>
    <col min="10" max="10" width="7.5546875" style="249" bestFit="1" customWidth="1"/>
    <col min="11" max="11" width="6.6640625" style="249" bestFit="1" customWidth="1"/>
    <col min="12" max="12" width="7.33203125" style="249" customWidth="1"/>
    <col min="13" max="13" width="6.44140625" style="249" customWidth="1"/>
    <col min="14" max="16384" width="5" style="249"/>
  </cols>
  <sheetData>
    <row r="1" spans="1:13" ht="25.5" customHeight="1" thickBot="1">
      <c r="A1" s="802" t="s">
        <v>372</v>
      </c>
      <c r="B1" s="802"/>
      <c r="C1" s="802"/>
      <c r="D1" s="802"/>
      <c r="E1" s="802"/>
      <c r="F1" s="802"/>
      <c r="G1" s="244"/>
    </row>
    <row r="2" spans="1:13" ht="21" customHeight="1" thickBot="1">
      <c r="A2" s="250" t="s">
        <v>265</v>
      </c>
      <c r="B2" s="251" t="s">
        <v>263</v>
      </c>
      <c r="C2" s="245">
        <v>40547</v>
      </c>
      <c r="D2" s="245">
        <v>40913</v>
      </c>
      <c r="E2" s="245">
        <v>41279</v>
      </c>
      <c r="F2" s="245">
        <v>41645</v>
      </c>
      <c r="G2" s="252"/>
    </row>
    <row r="3" spans="1:13">
      <c r="A3" s="253"/>
      <c r="B3" s="254"/>
      <c r="C3" s="255" t="s">
        <v>267</v>
      </c>
      <c r="D3" s="256" t="s">
        <v>267</v>
      </c>
      <c r="E3" s="256" t="s">
        <v>267</v>
      </c>
      <c r="F3" s="256" t="s">
        <v>267</v>
      </c>
    </row>
    <row r="4" spans="1:13" ht="26.4">
      <c r="A4" s="257">
        <v>15</v>
      </c>
      <c r="B4" s="246" t="s">
        <v>257</v>
      </c>
      <c r="C4" s="258">
        <v>12.6</v>
      </c>
      <c r="D4" s="256">
        <v>16</v>
      </c>
      <c r="E4" s="256">
        <v>28.6</v>
      </c>
      <c r="F4" s="256">
        <v>45.9</v>
      </c>
    </row>
    <row r="5" spans="1:13">
      <c r="A5" s="257">
        <v>16</v>
      </c>
      <c r="B5" s="247" t="s">
        <v>249</v>
      </c>
      <c r="C5" s="258">
        <v>12.7</v>
      </c>
      <c r="D5" s="256">
        <v>16.100000000000001</v>
      </c>
      <c r="E5" s="256">
        <v>8.1999999999999993</v>
      </c>
      <c r="F5" s="256">
        <v>5.7</v>
      </c>
      <c r="G5" s="259"/>
      <c r="I5" s="260"/>
    </row>
    <row r="6" spans="1:13">
      <c r="A6" s="257">
        <v>17</v>
      </c>
      <c r="B6" s="247" t="s">
        <v>250</v>
      </c>
      <c r="C6" s="258">
        <v>32.9</v>
      </c>
      <c r="D6" s="256">
        <v>17.5</v>
      </c>
      <c r="E6" s="256">
        <v>24.2</v>
      </c>
      <c r="F6" s="256">
        <v>7.1</v>
      </c>
      <c r="G6" s="259"/>
    </row>
    <row r="7" spans="1:13">
      <c r="A7" s="257">
        <v>18</v>
      </c>
      <c r="B7" s="247" t="s">
        <v>310</v>
      </c>
      <c r="C7" s="258">
        <v>11.8</v>
      </c>
      <c r="D7" s="256">
        <v>14.3</v>
      </c>
      <c r="E7" s="256">
        <v>14.3</v>
      </c>
      <c r="F7" s="256">
        <v>21.6</v>
      </c>
      <c r="G7" s="259"/>
    </row>
    <row r="8" spans="1:13">
      <c r="A8" s="257">
        <v>19</v>
      </c>
      <c r="B8" s="247" t="s">
        <v>251</v>
      </c>
      <c r="C8" s="258">
        <v>1.4</v>
      </c>
      <c r="D8" s="256">
        <v>1.6</v>
      </c>
      <c r="E8" s="256">
        <v>1.7</v>
      </c>
      <c r="F8" s="256">
        <v>0.7</v>
      </c>
      <c r="G8" s="261"/>
    </row>
    <row r="9" spans="1:13">
      <c r="A9" s="257">
        <v>20</v>
      </c>
      <c r="B9" s="247" t="s">
        <v>252</v>
      </c>
      <c r="C9" s="258">
        <v>0</v>
      </c>
      <c r="D9" s="256">
        <v>0.1</v>
      </c>
      <c r="E9" s="256">
        <v>2.5</v>
      </c>
      <c r="F9" s="256">
        <v>0.1</v>
      </c>
      <c r="G9" s="262"/>
      <c r="I9" s="263"/>
      <c r="J9" s="263"/>
    </row>
    <row r="10" spans="1:13" ht="26.4">
      <c r="A10" s="257">
        <v>21</v>
      </c>
      <c r="B10" s="246" t="s">
        <v>258</v>
      </c>
      <c r="C10" s="258">
        <v>0.2</v>
      </c>
      <c r="D10" s="256">
        <v>0.4</v>
      </c>
      <c r="E10" s="256">
        <v>0</v>
      </c>
      <c r="F10" s="256">
        <v>0</v>
      </c>
      <c r="G10" s="262"/>
    </row>
    <row r="11" spans="1:13" ht="26.4">
      <c r="A11" s="257">
        <v>22</v>
      </c>
      <c r="B11" s="246" t="s">
        <v>259</v>
      </c>
      <c r="C11" s="258">
        <v>0.2</v>
      </c>
      <c r="D11" s="256">
        <v>0.2</v>
      </c>
      <c r="E11" s="256">
        <v>0</v>
      </c>
      <c r="F11" s="256">
        <v>0.1</v>
      </c>
      <c r="G11" s="259"/>
      <c r="I11" s="264"/>
      <c r="J11" s="264"/>
      <c r="K11" s="264"/>
      <c r="L11" s="264"/>
      <c r="M11" s="264"/>
    </row>
    <row r="12" spans="1:13" ht="26.4">
      <c r="A12" s="257">
        <v>24</v>
      </c>
      <c r="B12" s="246" t="s">
        <v>261</v>
      </c>
      <c r="C12" s="258">
        <v>5.7</v>
      </c>
      <c r="D12" s="256">
        <v>3.4</v>
      </c>
      <c r="E12" s="256">
        <v>3.2</v>
      </c>
      <c r="F12" s="256">
        <v>3.1</v>
      </c>
      <c r="G12" s="259"/>
      <c r="I12" s="263"/>
      <c r="J12" s="263"/>
      <c r="K12" s="263"/>
      <c r="L12" s="263"/>
      <c r="M12" s="265"/>
    </row>
    <row r="13" spans="1:13" ht="26.4">
      <c r="A13" s="257">
        <v>25</v>
      </c>
      <c r="B13" s="246" t="s">
        <v>260</v>
      </c>
      <c r="C13" s="258">
        <v>0.7</v>
      </c>
      <c r="D13" s="256">
        <v>1.1000000000000001</v>
      </c>
      <c r="E13" s="256">
        <v>0.8</v>
      </c>
      <c r="F13" s="256">
        <v>0.5</v>
      </c>
      <c r="G13" s="259"/>
      <c r="I13" s="263"/>
      <c r="J13" s="263"/>
      <c r="K13" s="263"/>
      <c r="L13" s="263"/>
      <c r="M13" s="265"/>
    </row>
    <row r="14" spans="1:13">
      <c r="A14" s="257">
        <v>26</v>
      </c>
      <c r="B14" s="247" t="s">
        <v>253</v>
      </c>
      <c r="C14" s="258">
        <v>19.3</v>
      </c>
      <c r="D14" s="256">
        <v>24.4</v>
      </c>
      <c r="E14" s="256">
        <v>15.9</v>
      </c>
      <c r="F14" s="256">
        <v>10.7</v>
      </c>
      <c r="G14" s="259"/>
      <c r="I14" s="263"/>
      <c r="J14" s="263"/>
      <c r="K14" s="263"/>
      <c r="L14" s="263"/>
      <c r="M14" s="265"/>
    </row>
    <row r="15" spans="1:13">
      <c r="A15" s="257">
        <v>28</v>
      </c>
      <c r="B15" s="247" t="s">
        <v>254</v>
      </c>
      <c r="C15" s="258">
        <v>0.4</v>
      </c>
      <c r="D15" s="256">
        <v>2.4</v>
      </c>
      <c r="E15" s="256">
        <v>0.5</v>
      </c>
      <c r="F15" s="256">
        <v>3</v>
      </c>
      <c r="G15" s="259"/>
    </row>
    <row r="16" spans="1:13" ht="26.4">
      <c r="A16" s="257">
        <v>33</v>
      </c>
      <c r="B16" s="246" t="s">
        <v>262</v>
      </c>
      <c r="C16" s="258">
        <v>0.1</v>
      </c>
      <c r="D16" s="256">
        <v>0.2</v>
      </c>
      <c r="E16" s="256">
        <v>0.1</v>
      </c>
      <c r="F16" s="256">
        <v>0</v>
      </c>
      <c r="G16" s="259"/>
    </row>
    <row r="17" spans="1:7">
      <c r="A17" s="257">
        <v>36</v>
      </c>
      <c r="B17" s="247" t="s">
        <v>255</v>
      </c>
      <c r="C17" s="258">
        <v>1.6</v>
      </c>
      <c r="D17" s="256">
        <v>1.9</v>
      </c>
      <c r="E17" s="256">
        <v>0.1</v>
      </c>
      <c r="F17" s="256">
        <v>0</v>
      </c>
      <c r="G17" s="259"/>
    </row>
    <row r="18" spans="1:7">
      <c r="A18" s="257">
        <v>37</v>
      </c>
      <c r="B18" s="247" t="s">
        <v>256</v>
      </c>
      <c r="C18" s="258">
        <v>0.3</v>
      </c>
      <c r="D18" s="256">
        <v>0.3</v>
      </c>
      <c r="E18" s="256">
        <v>0</v>
      </c>
      <c r="F18" s="256">
        <v>0</v>
      </c>
      <c r="G18" s="259"/>
    </row>
    <row r="19" spans="1:7">
      <c r="A19" s="266"/>
      <c r="B19" s="247"/>
      <c r="C19" s="267"/>
      <c r="D19" s="267"/>
      <c r="E19" s="267"/>
      <c r="F19" s="268"/>
      <c r="G19" s="259"/>
    </row>
    <row r="20" spans="1:7">
      <c r="A20" s="269"/>
      <c r="B20" s="270" t="s">
        <v>174</v>
      </c>
      <c r="C20" s="271">
        <v>100</v>
      </c>
      <c r="D20" s="271">
        <v>100</v>
      </c>
      <c r="E20" s="271">
        <v>100</v>
      </c>
      <c r="F20" s="272">
        <v>100</v>
      </c>
      <c r="G20" s="259"/>
    </row>
    <row r="21" spans="1:7" ht="13.8" thickBot="1">
      <c r="A21" s="273"/>
      <c r="B21" s="274"/>
      <c r="C21" s="275"/>
      <c r="D21" s="275"/>
      <c r="E21" s="275"/>
      <c r="F21" s="276"/>
      <c r="G21" s="259"/>
    </row>
    <row r="22" spans="1:7" ht="18" customHeight="1">
      <c r="B22" s="33" t="s">
        <v>376</v>
      </c>
      <c r="C22" s="259"/>
      <c r="D22" s="259"/>
      <c r="E22" s="277" t="s">
        <v>267</v>
      </c>
      <c r="F22" s="259"/>
      <c r="G22" s="259"/>
    </row>
    <row r="23" spans="1:7" ht="18" customHeight="1">
      <c r="B23" s="33"/>
      <c r="C23" s="259"/>
      <c r="D23" s="259"/>
      <c r="E23" s="277"/>
      <c r="F23" s="259"/>
      <c r="G23" s="259"/>
    </row>
    <row r="24" spans="1:7">
      <c r="A24" s="810"/>
      <c r="B24" s="810"/>
      <c r="C24" s="810"/>
      <c r="D24" s="810"/>
      <c r="E24" s="810"/>
      <c r="F24" s="810"/>
      <c r="G24" s="262"/>
    </row>
    <row r="64" ht="18" customHeight="1"/>
    <row r="65" hidden="1"/>
  </sheetData>
  <mergeCells count="2">
    <mergeCell ref="A1:F1"/>
    <mergeCell ref="A24:F24"/>
  </mergeCells>
  <printOptions horizontalCentered="1" verticalCentered="1"/>
  <pageMargins left="0" right="0" top="0.98425196850393704" bottom="0.39370078740157483" header="0" footer="0"/>
  <pageSetup paperSize="9" scale="85" firstPageNumber="17" orientation="portrait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</oddFooter>
  </headerFooter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</sheetPr>
  <dimension ref="A1:P30"/>
  <sheetViews>
    <sheetView topLeftCell="A15" workbookViewId="0">
      <selection activeCell="Q30" sqref="Q30"/>
    </sheetView>
  </sheetViews>
  <sheetFormatPr baseColWidth="10" defaultColWidth="8.6640625" defaultRowHeight="13.2"/>
  <cols>
    <col min="1" max="1" width="4.33203125" style="249" customWidth="1"/>
    <col min="2" max="2" width="37.33203125" style="249" customWidth="1"/>
    <col min="3" max="14" width="7.5546875" style="249" customWidth="1"/>
    <col min="15" max="15" width="10.33203125" style="249" customWidth="1"/>
    <col min="16" max="16" width="14.6640625" style="249" customWidth="1"/>
    <col min="17" max="16384" width="8.6640625" style="249"/>
  </cols>
  <sheetData>
    <row r="1" spans="1:16" ht="16.2" thickBot="1">
      <c r="A1" s="811" t="s">
        <v>373</v>
      </c>
      <c r="B1" s="811"/>
      <c r="C1" s="811"/>
      <c r="D1" s="811"/>
      <c r="E1" s="811"/>
      <c r="F1" s="811"/>
      <c r="G1" s="811"/>
      <c r="H1" s="811"/>
      <c r="I1" s="811"/>
      <c r="J1" s="811"/>
      <c r="K1" s="811"/>
      <c r="L1" s="811"/>
      <c r="M1" s="811"/>
      <c r="N1" s="811"/>
      <c r="O1" s="244"/>
      <c r="P1" s="278"/>
    </row>
    <row r="2" spans="1:16" ht="13.8" thickBot="1">
      <c r="A2" s="812" t="s">
        <v>266</v>
      </c>
      <c r="B2" s="813"/>
      <c r="C2" s="812">
        <v>2018</v>
      </c>
      <c r="D2" s="813"/>
      <c r="E2" s="813"/>
      <c r="F2" s="814"/>
      <c r="G2" s="812">
        <v>2019</v>
      </c>
      <c r="H2" s="813"/>
      <c r="I2" s="813"/>
      <c r="J2" s="814"/>
      <c r="K2" s="813">
        <v>2020</v>
      </c>
      <c r="L2" s="813"/>
      <c r="M2" s="813"/>
      <c r="N2" s="814"/>
      <c r="O2" s="773"/>
      <c r="P2" s="244"/>
    </row>
    <row r="3" spans="1:16" ht="13.8" thickBot="1">
      <c r="A3" s="250" t="s">
        <v>265</v>
      </c>
      <c r="B3" s="251" t="s">
        <v>263</v>
      </c>
      <c r="C3" s="774" t="s">
        <v>428</v>
      </c>
      <c r="D3" s="774" t="s">
        <v>429</v>
      </c>
      <c r="E3" s="774" t="s">
        <v>430</v>
      </c>
      <c r="F3" s="774" t="s">
        <v>431</v>
      </c>
      <c r="G3" s="774" t="s">
        <v>428</v>
      </c>
      <c r="H3" s="774" t="s">
        <v>429</v>
      </c>
      <c r="I3" s="774" t="s">
        <v>430</v>
      </c>
      <c r="J3" s="774" t="s">
        <v>431</v>
      </c>
      <c r="K3" s="774" t="s">
        <v>428</v>
      </c>
      <c r="L3" s="774" t="s">
        <v>429</v>
      </c>
      <c r="M3" s="774" t="s">
        <v>430</v>
      </c>
      <c r="N3" s="774" t="s">
        <v>431</v>
      </c>
      <c r="O3" s="252"/>
      <c r="P3" s="252"/>
    </row>
    <row r="4" spans="1:16">
      <c r="A4" s="253"/>
      <c r="B4" s="254"/>
      <c r="C4" s="279"/>
      <c r="D4" s="775"/>
      <c r="E4" s="775"/>
      <c r="F4" s="280"/>
      <c r="G4" s="279"/>
      <c r="H4" s="775"/>
      <c r="I4" s="775"/>
      <c r="J4" s="280"/>
      <c r="K4" s="281"/>
      <c r="L4" s="776"/>
      <c r="M4" s="776"/>
      <c r="N4" s="282"/>
      <c r="O4" s="777"/>
    </row>
    <row r="5" spans="1:16">
      <c r="A5" s="257" t="s">
        <v>432</v>
      </c>
      <c r="B5" s="246" t="s">
        <v>433</v>
      </c>
      <c r="C5" s="283">
        <v>91.166469573974609</v>
      </c>
      <c r="D5" s="778">
        <v>108.77464771270752</v>
      </c>
      <c r="E5" s="778">
        <v>94.999411582946777</v>
      </c>
      <c r="F5" s="256">
        <v>98.214327812194824</v>
      </c>
      <c r="G5" s="283">
        <v>94.118315696716309</v>
      </c>
      <c r="H5" s="778">
        <v>94.03650951385498</v>
      </c>
      <c r="I5" s="778">
        <v>99.502174377441406</v>
      </c>
      <c r="J5" s="256">
        <v>94.660151481628418</v>
      </c>
      <c r="K5" s="283">
        <v>105.7099084854126</v>
      </c>
      <c r="L5" s="778">
        <v>36.530227661132813</v>
      </c>
      <c r="M5" s="778">
        <v>21.273646682500839</v>
      </c>
      <c r="N5" s="256">
        <v>13.390956341580022</v>
      </c>
      <c r="O5" s="778"/>
    </row>
    <row r="6" spans="1:16">
      <c r="A6" s="257" t="s">
        <v>434</v>
      </c>
      <c r="B6" s="246" t="s">
        <v>435</v>
      </c>
      <c r="C6" s="283">
        <v>110.60710971802473</v>
      </c>
      <c r="D6" s="778">
        <v>108.65787130594254</v>
      </c>
      <c r="E6" s="778">
        <v>88.144047111272812</v>
      </c>
      <c r="F6" s="256">
        <v>101.78879813104868</v>
      </c>
      <c r="G6" s="283">
        <v>91.305211059749126</v>
      </c>
      <c r="H6" s="778">
        <v>88.163107864558697</v>
      </c>
      <c r="I6" s="778">
        <v>90.500397570431232</v>
      </c>
      <c r="J6" s="256">
        <v>104.47104333341122</v>
      </c>
      <c r="K6" s="283">
        <v>98.219342526048422</v>
      </c>
      <c r="L6" s="778">
        <v>101.82779126241803</v>
      </c>
      <c r="M6" s="778">
        <v>108.73114565014839</v>
      </c>
      <c r="N6" s="256">
        <v>107.68414537608624</v>
      </c>
      <c r="O6" s="778"/>
      <c r="P6" s="259"/>
    </row>
    <row r="7" spans="1:16">
      <c r="A7" s="257" t="s">
        <v>436</v>
      </c>
      <c r="B7" s="246" t="s">
        <v>437</v>
      </c>
      <c r="C7" s="283">
        <v>107.34539871581364</v>
      </c>
      <c r="D7" s="778">
        <v>109.72587550480966</v>
      </c>
      <c r="E7" s="778">
        <v>104.17847063370573</v>
      </c>
      <c r="F7" s="256">
        <v>110.87023068581766</v>
      </c>
      <c r="G7" s="283">
        <v>98.218070058414014</v>
      </c>
      <c r="H7" s="778">
        <v>100.37620427296497</v>
      </c>
      <c r="I7" s="778">
        <v>90.904679861254408</v>
      </c>
      <c r="J7" s="256">
        <v>93.336078391643241</v>
      </c>
      <c r="K7" s="283">
        <v>90.398791325103957</v>
      </c>
      <c r="L7" s="778">
        <v>68.199132779904176</v>
      </c>
      <c r="M7" s="778">
        <v>57.017824146256316</v>
      </c>
      <c r="N7" s="256">
        <v>59.694283834018279</v>
      </c>
      <c r="O7" s="778"/>
      <c r="P7" s="259"/>
    </row>
    <row r="8" spans="1:16">
      <c r="A8" s="257" t="s">
        <v>438</v>
      </c>
      <c r="B8" s="246" t="s">
        <v>439</v>
      </c>
      <c r="C8" s="283">
        <v>94.074328433722258</v>
      </c>
      <c r="D8" s="778">
        <v>94.101301208138466</v>
      </c>
      <c r="E8" s="778">
        <v>92.531529814004898</v>
      </c>
      <c r="F8" s="256">
        <v>92.288768574595451</v>
      </c>
      <c r="G8" s="283">
        <v>97.969117999076843</v>
      </c>
      <c r="H8" s="778">
        <v>103.64989549666643</v>
      </c>
      <c r="I8" s="778">
        <v>110.83727234974504</v>
      </c>
      <c r="J8" s="256">
        <v>117.03248806297779</v>
      </c>
      <c r="K8" s="283">
        <v>95.13859586790204</v>
      </c>
      <c r="L8" s="778">
        <v>60.779438089579344</v>
      </c>
      <c r="M8" s="778">
        <v>68.63340213149786</v>
      </c>
      <c r="N8" s="256">
        <v>92.555698927491903</v>
      </c>
      <c r="O8" s="778"/>
      <c r="P8" s="259"/>
    </row>
    <row r="9" spans="1:16">
      <c r="A9" s="257" t="s">
        <v>440</v>
      </c>
      <c r="B9" s="246" t="s">
        <v>441</v>
      </c>
      <c r="C9" s="283">
        <v>76.662743332562968</v>
      </c>
      <c r="D9" s="778">
        <v>110.95404842286371</v>
      </c>
      <c r="E9" s="778">
        <v>89.456186745752348</v>
      </c>
      <c r="F9" s="256">
        <v>104.08257371606305</v>
      </c>
      <c r="G9" s="283">
        <v>75.342282702447847</v>
      </c>
      <c r="H9" s="778">
        <v>91.339795601554215</v>
      </c>
      <c r="I9" s="778">
        <v>93.571163987973705</v>
      </c>
      <c r="J9" s="256">
        <v>101.02265101997182</v>
      </c>
      <c r="K9" s="283">
        <v>83.615370446583256</v>
      </c>
      <c r="L9" s="778">
        <v>69.255396833643317</v>
      </c>
      <c r="M9" s="778">
        <v>86.322532608173788</v>
      </c>
      <c r="N9" s="256">
        <v>106.66148077079561</v>
      </c>
      <c r="O9" s="778"/>
      <c r="P9" s="261"/>
    </row>
    <row r="10" spans="1:16">
      <c r="A10" s="257" t="s">
        <v>442</v>
      </c>
      <c r="B10" s="246" t="s">
        <v>443</v>
      </c>
      <c r="C10" s="283">
        <v>96.638926726067439</v>
      </c>
      <c r="D10" s="778">
        <v>94.984705977345584</v>
      </c>
      <c r="E10" s="778">
        <v>102.20950694952626</v>
      </c>
      <c r="F10" s="256">
        <v>107.0267114713788</v>
      </c>
      <c r="G10" s="283">
        <v>102.560361770913</v>
      </c>
      <c r="H10" s="778">
        <v>95.252833125996403</v>
      </c>
      <c r="I10" s="778">
        <v>92.36017058591824</v>
      </c>
      <c r="J10" s="256">
        <v>105.89988911624459</v>
      </c>
      <c r="K10" s="283">
        <v>69.475089025101624</v>
      </c>
      <c r="L10" s="778">
        <v>60.186037860810757</v>
      </c>
      <c r="M10" s="778">
        <v>64.946768822730519</v>
      </c>
      <c r="N10" s="256">
        <v>72.997263179509901</v>
      </c>
      <c r="O10" s="778"/>
      <c r="P10" s="262"/>
    </row>
    <row r="11" spans="1:16">
      <c r="A11" s="257" t="s">
        <v>444</v>
      </c>
      <c r="B11" s="246" t="s">
        <v>445</v>
      </c>
      <c r="C11" s="283">
        <v>108.59683227539063</v>
      </c>
      <c r="D11" s="778">
        <v>100.3546040058136</v>
      </c>
      <c r="E11" s="778">
        <v>106.36193537712097</v>
      </c>
      <c r="F11" s="256">
        <v>108.000164270401</v>
      </c>
      <c r="G11" s="283">
        <v>115.73024296760559</v>
      </c>
      <c r="H11" s="778">
        <v>118.98560643196106</v>
      </c>
      <c r="I11" s="778">
        <v>103.83791971206665</v>
      </c>
      <c r="J11" s="256">
        <v>106.18006992340088</v>
      </c>
      <c r="K11" s="283">
        <v>107.14875769615173</v>
      </c>
      <c r="L11" s="778">
        <v>102.88026447594166</v>
      </c>
      <c r="M11" s="778">
        <v>59.33386541903019</v>
      </c>
      <c r="N11" s="256">
        <v>104.45564866065979</v>
      </c>
      <c r="O11" s="778"/>
      <c r="P11" s="262"/>
    </row>
    <row r="12" spans="1:16" ht="26.4">
      <c r="A12" s="257" t="s">
        <v>446</v>
      </c>
      <c r="B12" s="246" t="s">
        <v>447</v>
      </c>
      <c r="C12" s="283">
        <v>95.08192203938961</v>
      </c>
      <c r="D12" s="778">
        <v>88.142609462141991</v>
      </c>
      <c r="E12" s="778">
        <v>82.690289780497551</v>
      </c>
      <c r="F12" s="256">
        <v>105.60370919853449</v>
      </c>
      <c r="G12" s="283">
        <v>99.441606506705284</v>
      </c>
      <c r="H12" s="778">
        <v>101.97187422215939</v>
      </c>
      <c r="I12" s="778">
        <v>110.28454396128654</v>
      </c>
      <c r="J12" s="256">
        <v>117.50658796727657</v>
      </c>
      <c r="K12" s="283">
        <v>78.977999702095985</v>
      </c>
      <c r="L12" s="778">
        <v>73.497307598590851</v>
      </c>
      <c r="M12" s="778">
        <v>93.527993023395538</v>
      </c>
      <c r="N12" s="256">
        <v>80.565359696745872</v>
      </c>
      <c r="O12" s="778"/>
      <c r="P12" s="259"/>
    </row>
    <row r="13" spans="1:16">
      <c r="A13" s="257" t="s">
        <v>448</v>
      </c>
      <c r="B13" s="246" t="s">
        <v>449</v>
      </c>
      <c r="C13" s="283">
        <v>99.031490325927734</v>
      </c>
      <c r="D13" s="778">
        <v>145.48937225341797</v>
      </c>
      <c r="E13" s="778">
        <v>122.97821044921875</v>
      </c>
      <c r="F13" s="256">
        <v>139.82708740234375</v>
      </c>
      <c r="G13" s="283">
        <v>79.537883758544922</v>
      </c>
      <c r="H13" s="778">
        <v>114.17781829833984</v>
      </c>
      <c r="I13" s="778">
        <v>84.871101379394531</v>
      </c>
      <c r="J13" s="256">
        <v>120.97225189208984</v>
      </c>
      <c r="K13" s="283">
        <v>84.034049987792969</v>
      </c>
      <c r="L13" s="778">
        <v>52.256616592407227</v>
      </c>
      <c r="M13" s="778">
        <v>67.13520622253418</v>
      </c>
      <c r="N13" s="256">
        <v>69.522968292236328</v>
      </c>
      <c r="O13" s="778"/>
      <c r="P13" s="259"/>
    </row>
    <row r="14" spans="1:16" ht="26.4">
      <c r="A14" s="257" t="s">
        <v>450</v>
      </c>
      <c r="B14" s="246" t="s">
        <v>451</v>
      </c>
      <c r="C14" s="283">
        <v>97.787396669387817</v>
      </c>
      <c r="D14" s="778">
        <v>104.33469319343567</v>
      </c>
      <c r="E14" s="778">
        <v>119.01273965835571</v>
      </c>
      <c r="F14" s="256">
        <v>126.90933036804199</v>
      </c>
      <c r="G14" s="283">
        <v>89.475027561187744</v>
      </c>
      <c r="H14" s="778">
        <v>100.72989583015442</v>
      </c>
      <c r="I14" s="778">
        <v>108.78177762031555</v>
      </c>
      <c r="J14" s="256">
        <v>102.20516157150269</v>
      </c>
      <c r="K14" s="283">
        <v>82.875901460647583</v>
      </c>
      <c r="L14" s="778">
        <v>62.674422860145569</v>
      </c>
      <c r="M14" s="778">
        <v>44.987149178981781</v>
      </c>
      <c r="N14" s="256">
        <v>83.630881547927856</v>
      </c>
      <c r="O14" s="778"/>
      <c r="P14" s="259"/>
    </row>
    <row r="15" spans="1:16" ht="26.4">
      <c r="A15" s="257" t="s">
        <v>452</v>
      </c>
      <c r="B15" s="246" t="s">
        <v>453</v>
      </c>
      <c r="C15" s="283">
        <v>103.72566223144531</v>
      </c>
      <c r="D15" s="778">
        <v>92.313301086425781</v>
      </c>
      <c r="E15" s="778">
        <v>86.163307189941406</v>
      </c>
      <c r="F15" s="256">
        <v>100.74576568603516</v>
      </c>
      <c r="G15" s="283">
        <v>128.72846984863281</v>
      </c>
      <c r="H15" s="778">
        <v>109.39073944091797</v>
      </c>
      <c r="I15" s="778">
        <v>122.88742065429688</v>
      </c>
      <c r="J15" s="256">
        <v>134.67549133300781</v>
      </c>
      <c r="K15" s="283">
        <v>121.9725341796875</v>
      </c>
      <c r="L15" s="778">
        <v>111.32428741455078</v>
      </c>
      <c r="M15" s="778">
        <v>117.73461151123047</v>
      </c>
      <c r="N15" s="256">
        <v>138.23748779296875</v>
      </c>
      <c r="O15" s="778"/>
      <c r="P15" s="259"/>
    </row>
    <row r="16" spans="1:16">
      <c r="A16" s="257" t="s">
        <v>454</v>
      </c>
      <c r="B16" s="246" t="s">
        <v>455</v>
      </c>
      <c r="C16" s="283">
        <v>86.462219953536987</v>
      </c>
      <c r="D16" s="778">
        <v>111.2879293859005</v>
      </c>
      <c r="E16" s="778">
        <v>91.683089107275009</v>
      </c>
      <c r="F16" s="256">
        <v>117.49955067038536</v>
      </c>
      <c r="G16" s="283">
        <v>102.1880019903183</v>
      </c>
      <c r="H16" s="778">
        <v>135.50825268030167</v>
      </c>
      <c r="I16" s="778">
        <v>96.49908435344696</v>
      </c>
      <c r="J16" s="256">
        <v>130.03526544570923</v>
      </c>
      <c r="K16" s="283">
        <v>109.81951308250427</v>
      </c>
      <c r="L16" s="778">
        <v>130.78592300415039</v>
      </c>
      <c r="M16" s="778">
        <v>100.95162665843964</v>
      </c>
      <c r="N16" s="256">
        <v>141.98433572053909</v>
      </c>
      <c r="O16" s="778"/>
      <c r="P16" s="259"/>
    </row>
    <row r="17" spans="1:16" ht="26.4">
      <c r="A17" s="257" t="s">
        <v>456</v>
      </c>
      <c r="B17" s="246" t="s">
        <v>457</v>
      </c>
      <c r="C17" s="283">
        <v>74.314722741022706</v>
      </c>
      <c r="D17" s="778">
        <v>121.75381656643003</v>
      </c>
      <c r="E17" s="778">
        <v>118.32904985919595</v>
      </c>
      <c r="F17" s="256">
        <v>138.04580662213266</v>
      </c>
      <c r="G17" s="283">
        <v>85.377690461464226</v>
      </c>
      <c r="H17" s="778">
        <v>95.985725938342512</v>
      </c>
      <c r="I17" s="778">
        <v>102.82271300815046</v>
      </c>
      <c r="J17" s="256">
        <v>96.563425934873521</v>
      </c>
      <c r="K17" s="283">
        <v>64.01722760903067</v>
      </c>
      <c r="L17" s="778">
        <v>76.430785713688238</v>
      </c>
      <c r="M17" s="778">
        <v>103.2117670684529</v>
      </c>
      <c r="N17" s="256">
        <v>107.39567802878446</v>
      </c>
      <c r="O17" s="778"/>
      <c r="P17" s="259"/>
    </row>
    <row r="18" spans="1:16" ht="33.75" customHeight="1">
      <c r="A18" s="257" t="s">
        <v>458</v>
      </c>
      <c r="B18" s="246" t="s">
        <v>459</v>
      </c>
      <c r="C18" s="283">
        <v>80.657929301261902</v>
      </c>
      <c r="D18" s="778">
        <v>99.800212144851685</v>
      </c>
      <c r="E18" s="778">
        <v>113.2778332233429</v>
      </c>
      <c r="F18" s="256">
        <v>111.07670068740845</v>
      </c>
      <c r="G18" s="283">
        <v>90.537205576896667</v>
      </c>
      <c r="H18" s="778">
        <v>100.12335228919983</v>
      </c>
      <c r="I18" s="778">
        <v>120.75332260131836</v>
      </c>
      <c r="J18" s="256">
        <v>115.60620260238647</v>
      </c>
      <c r="K18" s="283">
        <v>91.847072839736938</v>
      </c>
      <c r="L18" s="778">
        <v>98.005892038345337</v>
      </c>
      <c r="M18" s="778">
        <v>115.29084658622742</v>
      </c>
      <c r="N18" s="256">
        <v>197.25610303878784</v>
      </c>
      <c r="O18" s="778"/>
      <c r="P18" s="259"/>
    </row>
    <row r="19" spans="1:16" ht="26.4">
      <c r="A19" s="257" t="s">
        <v>460</v>
      </c>
      <c r="B19" s="246" t="s">
        <v>461</v>
      </c>
      <c r="C19" s="283">
        <v>109.39647664362565</v>
      </c>
      <c r="D19" s="778">
        <v>109.19857744663022</v>
      </c>
      <c r="E19" s="778">
        <v>139.54155713552609</v>
      </c>
      <c r="F19" s="256">
        <v>134.46640535560437</v>
      </c>
      <c r="G19" s="283">
        <v>98.196999449981377</v>
      </c>
      <c r="H19" s="778">
        <v>92.981144799850881</v>
      </c>
      <c r="I19" s="778">
        <v>125.15181473549455</v>
      </c>
      <c r="J19" s="256">
        <v>156.24595635430887</v>
      </c>
      <c r="K19" s="283">
        <v>87.224181553348899</v>
      </c>
      <c r="L19" s="778">
        <v>66.702496467158198</v>
      </c>
      <c r="M19" s="778">
        <v>87.312896355288103</v>
      </c>
      <c r="N19" s="256">
        <v>110.9237968204543</v>
      </c>
      <c r="O19" s="778"/>
      <c r="P19" s="259"/>
    </row>
    <row r="20" spans="1:16">
      <c r="A20" s="257" t="s">
        <v>462</v>
      </c>
      <c r="B20" s="246" t="s">
        <v>463</v>
      </c>
      <c r="C20" s="283">
        <v>123.88375343941152</v>
      </c>
      <c r="D20" s="778">
        <v>100.57459066738375</v>
      </c>
      <c r="E20" s="778">
        <v>60.900551793165505</v>
      </c>
      <c r="F20" s="256">
        <v>71.941600752994418</v>
      </c>
      <c r="G20" s="283">
        <v>82.193586142733693</v>
      </c>
      <c r="H20" s="778">
        <v>188.76936688087881</v>
      </c>
      <c r="I20" s="778">
        <v>136.82655861601233</v>
      </c>
      <c r="J20" s="256">
        <v>88.128940157592297</v>
      </c>
      <c r="K20" s="283">
        <v>76.220324478112161</v>
      </c>
      <c r="L20" s="778">
        <v>78.114143947139382</v>
      </c>
      <c r="M20" s="778">
        <v>110.31035565771163</v>
      </c>
      <c r="N20" s="256">
        <v>90.848833609372377</v>
      </c>
      <c r="O20" s="778"/>
      <c r="P20" s="259"/>
    </row>
    <row r="21" spans="1:16" ht="26.4">
      <c r="A21" s="257" t="s">
        <v>464</v>
      </c>
      <c r="B21" s="246" t="s">
        <v>465</v>
      </c>
      <c r="C21" s="283">
        <v>133.09089660644531</v>
      </c>
      <c r="D21" s="778">
        <v>88.636360168457031</v>
      </c>
      <c r="E21" s="778">
        <v>98.961032867431641</v>
      </c>
      <c r="F21" s="256">
        <v>93.311683654785156</v>
      </c>
      <c r="G21" s="283">
        <v>89.149564743041992</v>
      </c>
      <c r="H21" s="778">
        <v>81.105995178222656</v>
      </c>
      <c r="I21" s="778">
        <v>83.870967864990234</v>
      </c>
      <c r="J21" s="256">
        <v>87.5723876953125</v>
      </c>
      <c r="K21" s="283">
        <v>117.39311408996582</v>
      </c>
      <c r="L21" s="778">
        <v>113.98919868469238</v>
      </c>
      <c r="M21" s="778">
        <v>127.02366256713867</v>
      </c>
      <c r="N21" s="256">
        <v>127.0651741027832</v>
      </c>
      <c r="O21" s="778"/>
      <c r="P21" s="259"/>
    </row>
    <row r="22" spans="1:16" ht="29.25" customHeight="1">
      <c r="A22" s="257" t="s">
        <v>466</v>
      </c>
      <c r="B22" s="246" t="s">
        <v>467</v>
      </c>
      <c r="C22" s="283">
        <v>106.42103759991005</v>
      </c>
      <c r="D22" s="778">
        <v>124.04032652126625</v>
      </c>
      <c r="E22" s="778">
        <v>109.9084232756868</v>
      </c>
      <c r="F22" s="256">
        <v>146.23847579956055</v>
      </c>
      <c r="G22" s="283">
        <v>87.378642559051514</v>
      </c>
      <c r="H22" s="778">
        <v>94.604954242706299</v>
      </c>
      <c r="I22" s="778">
        <v>95.575578689575195</v>
      </c>
      <c r="J22" s="256">
        <v>100.42327499389648</v>
      </c>
      <c r="K22" s="283">
        <v>161.0692231003195</v>
      </c>
      <c r="L22" s="778">
        <v>85.508557016029954</v>
      </c>
      <c r="M22" s="778">
        <v>87.747488671913743</v>
      </c>
      <c r="N22" s="256">
        <v>137.00835167244077</v>
      </c>
      <c r="O22" s="778"/>
      <c r="P22" s="259"/>
    </row>
    <row r="23" spans="1:16" ht="28.5" customHeight="1">
      <c r="A23" s="257" t="s">
        <v>468</v>
      </c>
      <c r="B23" s="246" t="s">
        <v>469</v>
      </c>
      <c r="C23" s="283">
        <v>150</v>
      </c>
      <c r="D23" s="778">
        <v>300</v>
      </c>
      <c r="E23" s="778">
        <v>150</v>
      </c>
      <c r="F23" s="256">
        <v>100</v>
      </c>
      <c r="G23" s="283">
        <v>42.721733093261719</v>
      </c>
      <c r="H23" s="778">
        <v>85.714286804199219</v>
      </c>
      <c r="I23" s="778">
        <v>57.142856597900391</v>
      </c>
      <c r="J23" s="256">
        <v>85.714286804199219</v>
      </c>
      <c r="K23" s="283">
        <v>210.63140869140625</v>
      </c>
      <c r="L23" s="778">
        <v>94.028350830078125</v>
      </c>
      <c r="M23" s="778">
        <v>210.63140869140625</v>
      </c>
      <c r="N23" s="256">
        <v>126.37422943115234</v>
      </c>
      <c r="O23" s="778"/>
      <c r="P23" s="259"/>
    </row>
    <row r="24" spans="1:16">
      <c r="A24" s="257" t="s">
        <v>470</v>
      </c>
      <c r="B24" s="246" t="s">
        <v>471</v>
      </c>
      <c r="C24" s="283">
        <v>146.03886795043945</v>
      </c>
      <c r="D24" s="778">
        <v>138.95801734924316</v>
      </c>
      <c r="E24" s="778">
        <v>152.60142517089844</v>
      </c>
      <c r="F24" s="256">
        <v>124.5549488067627</v>
      </c>
      <c r="G24" s="283">
        <v>78.067448616027832</v>
      </c>
      <c r="H24" s="778">
        <v>94.898799896240234</v>
      </c>
      <c r="I24" s="778">
        <v>109.25372886657715</v>
      </c>
      <c r="J24" s="256">
        <v>105.96674728393555</v>
      </c>
      <c r="K24" s="283">
        <v>51.196292400360107</v>
      </c>
      <c r="L24" s="778">
        <v>42.868100166320801</v>
      </c>
      <c r="M24" s="778">
        <v>41.974324226379395</v>
      </c>
      <c r="N24" s="256">
        <v>47.49082088470459</v>
      </c>
      <c r="O24" s="778"/>
      <c r="P24" s="259"/>
    </row>
    <row r="25" spans="1:16">
      <c r="A25" s="257" t="s">
        <v>472</v>
      </c>
      <c r="B25" s="246" t="s">
        <v>473</v>
      </c>
      <c r="C25" s="283">
        <v>102.30387020111084</v>
      </c>
      <c r="D25" s="778">
        <v>109.64039754867554</v>
      </c>
      <c r="E25" s="778">
        <v>94.501060009002686</v>
      </c>
      <c r="F25" s="256">
        <v>72.461284160614014</v>
      </c>
      <c r="G25" s="283">
        <v>96.537002086639404</v>
      </c>
      <c r="H25" s="778">
        <v>83.080065250396729</v>
      </c>
      <c r="I25" s="778">
        <v>85.857871532440186</v>
      </c>
      <c r="J25" s="256">
        <v>101.88681840896606</v>
      </c>
      <c r="K25" s="283">
        <v>77.910128831863403</v>
      </c>
      <c r="L25" s="778">
        <v>77.453715562820435</v>
      </c>
      <c r="M25" s="778">
        <v>80.326602220535278</v>
      </c>
      <c r="N25" s="256">
        <v>90.706244707107544</v>
      </c>
      <c r="O25" s="778"/>
      <c r="P25" s="259"/>
    </row>
    <row r="26" spans="1:16" ht="39.6">
      <c r="A26" s="257" t="s">
        <v>474</v>
      </c>
      <c r="B26" s="246" t="s">
        <v>475</v>
      </c>
      <c r="C26" s="283">
        <v>105.72541809082031</v>
      </c>
      <c r="D26" s="778">
        <v>114.09414672851563</v>
      </c>
      <c r="E26" s="778">
        <v>111.43689727783203</v>
      </c>
      <c r="F26" s="256">
        <v>113.53657531738281</v>
      </c>
      <c r="G26" s="283">
        <v>97.17462158203125</v>
      </c>
      <c r="H26" s="778">
        <v>101.57756042480469</v>
      </c>
      <c r="I26" s="778">
        <v>113.14046478271484</v>
      </c>
      <c r="J26" s="256">
        <v>106.66793060302734</v>
      </c>
      <c r="K26" s="283">
        <v>105.61660003662109</v>
      </c>
      <c r="L26" s="778">
        <v>99.647911071777344</v>
      </c>
      <c r="M26" s="778">
        <v>95.844894409179688</v>
      </c>
      <c r="N26" s="256">
        <v>98.634819030761719</v>
      </c>
      <c r="O26" s="778"/>
      <c r="P26" s="259"/>
    </row>
    <row r="27" spans="1:16">
      <c r="A27" s="269"/>
      <c r="B27" s="247"/>
      <c r="C27" s="284"/>
      <c r="D27" s="779"/>
      <c r="E27" s="779"/>
      <c r="F27" s="285"/>
      <c r="G27" s="284"/>
      <c r="H27" s="779"/>
      <c r="I27" s="779"/>
      <c r="J27" s="285"/>
      <c r="K27" s="284"/>
      <c r="L27" s="779"/>
      <c r="M27" s="779"/>
      <c r="N27" s="285"/>
      <c r="O27" s="779"/>
      <c r="P27" s="259"/>
    </row>
    <row r="28" spans="1:16">
      <c r="A28" s="269"/>
      <c r="B28" s="270" t="str">
        <f>[3]SaisieIPI!C19</f>
        <v>IPI Global</v>
      </c>
      <c r="C28" s="286">
        <v>100.12850582240944</v>
      </c>
      <c r="D28" s="780">
        <v>106.54847127479091</v>
      </c>
      <c r="E28" s="780">
        <v>101.14167033079531</v>
      </c>
      <c r="F28" s="272">
        <v>106.61843678396743</v>
      </c>
      <c r="G28" s="286">
        <v>96.599075000140829</v>
      </c>
      <c r="H28" s="780">
        <v>98.263777321349323</v>
      </c>
      <c r="I28" s="780">
        <v>96.256265212134196</v>
      </c>
      <c r="J28" s="272">
        <v>99.265796310787636</v>
      </c>
      <c r="K28" s="286">
        <v>90.393533578389523</v>
      </c>
      <c r="L28" s="780">
        <v>62.760834594965367</v>
      </c>
      <c r="M28" s="780">
        <v>58.041602892154145</v>
      </c>
      <c r="N28" s="272">
        <v>62.674979883826708</v>
      </c>
      <c r="O28" s="780"/>
      <c r="P28" s="259"/>
    </row>
    <row r="29" spans="1:16" ht="13.8" thickBot="1">
      <c r="A29" s="273"/>
      <c r="B29" s="274"/>
      <c r="C29" s="287"/>
      <c r="D29" s="781"/>
      <c r="E29" s="781"/>
      <c r="F29" s="276"/>
      <c r="G29" s="287"/>
      <c r="H29" s="781"/>
      <c r="I29" s="781"/>
      <c r="J29" s="276"/>
      <c r="K29" s="287"/>
      <c r="L29" s="781"/>
      <c r="M29" s="781"/>
      <c r="N29" s="276"/>
      <c r="O29" s="779"/>
      <c r="P29" s="259"/>
    </row>
    <row r="30" spans="1:16" ht="17.100000000000001" customHeight="1">
      <c r="B30" s="33" t="s">
        <v>476</v>
      </c>
      <c r="C30" s="259"/>
      <c r="D30" s="259"/>
      <c r="E30" s="259"/>
      <c r="F30" s="259"/>
      <c r="G30" s="259"/>
      <c r="H30" s="259"/>
      <c r="I30" s="259"/>
      <c r="J30" s="259"/>
      <c r="K30" s="277" t="str">
        <f>IF(OR(K4="p",N4="p"),"p = provisoire","")</f>
        <v/>
      </c>
      <c r="L30" s="277"/>
      <c r="M30" s="277"/>
      <c r="N30" s="259"/>
      <c r="O30" s="259"/>
      <c r="P30" s="259"/>
    </row>
  </sheetData>
  <mergeCells count="5">
    <mergeCell ref="A1:N1"/>
    <mergeCell ref="A2:B2"/>
    <mergeCell ref="C2:F2"/>
    <mergeCell ref="G2:J2"/>
    <mergeCell ref="K2:N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Feuil11">
    <tabColor rgb="FF00B0F0"/>
  </sheetPr>
  <dimension ref="A1:Q34"/>
  <sheetViews>
    <sheetView showZeros="0" zoomScale="70" zoomScaleNormal="70" zoomScaleSheetLayoutView="90" zoomScalePageLayoutView="90" workbookViewId="0">
      <selection activeCell="B5" sqref="B5:C28"/>
    </sheetView>
  </sheetViews>
  <sheetFormatPr baseColWidth="10" defaultColWidth="11.44140625" defaultRowHeight="12.75" customHeight="1"/>
  <cols>
    <col min="1" max="1" width="4.6640625" style="633" customWidth="1"/>
    <col min="2" max="2" width="10.6640625" style="33" customWidth="1"/>
    <col min="3" max="3" width="1.6640625" style="33" customWidth="1"/>
    <col min="4" max="4" width="10.6640625" style="33" customWidth="1"/>
    <col min="5" max="5" width="1.6640625" style="225" customWidth="1"/>
    <col min="6" max="6" width="10.6640625" style="33" customWidth="1"/>
    <col min="7" max="7" width="1.6640625" style="33" customWidth="1"/>
    <col min="8" max="8" width="10.6640625" style="33" customWidth="1"/>
    <col min="9" max="9" width="1.6640625" style="33" customWidth="1"/>
    <col min="10" max="10" width="9.33203125" style="33" customWidth="1"/>
    <col min="11" max="11" width="1.6640625" style="33" customWidth="1"/>
    <col min="12" max="12" width="9" style="33" customWidth="1"/>
    <col min="13" max="13" width="1.6640625" style="33" customWidth="1"/>
    <col min="14" max="14" width="9.44140625" style="33" customWidth="1"/>
    <col min="15" max="15" width="2" style="33" customWidth="1"/>
    <col min="16" max="16" width="9.6640625" style="33" customWidth="1"/>
    <col min="17" max="17" width="2" style="33" customWidth="1"/>
    <col min="18" max="16384" width="11.44140625" style="33"/>
  </cols>
  <sheetData>
    <row r="1" spans="1:17" ht="31.5" customHeight="1" thickBot="1">
      <c r="B1" s="820" t="s">
        <v>391</v>
      </c>
      <c r="C1" s="820"/>
      <c r="D1" s="820"/>
      <c r="E1" s="820"/>
      <c r="F1" s="820"/>
      <c r="G1" s="820"/>
      <c r="H1" s="820"/>
      <c r="I1" s="820"/>
      <c r="J1" s="820"/>
      <c r="K1" s="820"/>
      <c r="L1" s="820"/>
      <c r="M1" s="820"/>
      <c r="N1" s="820"/>
      <c r="O1" s="820"/>
      <c r="P1" s="820"/>
      <c r="Q1" s="820"/>
    </row>
    <row r="2" spans="1:17" ht="16.5" customHeight="1" thickBot="1">
      <c r="B2" s="821" t="s">
        <v>6</v>
      </c>
      <c r="C2" s="822"/>
      <c r="D2" s="825" t="s">
        <v>190</v>
      </c>
      <c r="E2" s="826"/>
      <c r="F2" s="826"/>
      <c r="G2" s="826"/>
      <c r="H2" s="826"/>
      <c r="I2" s="826"/>
      <c r="J2" s="826"/>
      <c r="K2" s="826"/>
      <c r="L2" s="826"/>
      <c r="M2" s="826"/>
      <c r="N2" s="826"/>
      <c r="O2" s="826"/>
      <c r="P2" s="826"/>
      <c r="Q2" s="827"/>
    </row>
    <row r="3" spans="1:17" ht="51.75" customHeight="1" thickBot="1">
      <c r="B3" s="823"/>
      <c r="C3" s="824"/>
      <c r="D3" s="829" t="s">
        <v>183</v>
      </c>
      <c r="E3" s="818"/>
      <c r="F3" s="817" t="s">
        <v>184</v>
      </c>
      <c r="G3" s="819"/>
      <c r="H3" s="817" t="s">
        <v>185</v>
      </c>
      <c r="I3" s="818"/>
      <c r="J3" s="817" t="s">
        <v>186</v>
      </c>
      <c r="K3" s="818"/>
      <c r="L3" s="817" t="s">
        <v>187</v>
      </c>
      <c r="M3" s="819"/>
      <c r="N3" s="818" t="s">
        <v>188</v>
      </c>
      <c r="O3" s="818"/>
      <c r="P3" s="817" t="s">
        <v>189</v>
      </c>
      <c r="Q3" s="828"/>
    </row>
    <row r="4" spans="1:17" ht="12.75" customHeight="1">
      <c r="B4" s="289" t="s">
        <v>7</v>
      </c>
      <c r="C4" s="290"/>
      <c r="D4" s="291"/>
      <c r="E4" s="292"/>
      <c r="F4" s="293"/>
      <c r="G4" s="294"/>
      <c r="H4" s="295"/>
      <c r="I4" s="295"/>
      <c r="J4" s="296"/>
      <c r="K4" s="294"/>
      <c r="L4" s="295"/>
      <c r="M4" s="295"/>
      <c r="N4" s="296"/>
      <c r="O4" s="294"/>
      <c r="P4" s="295"/>
      <c r="Q4" s="297"/>
    </row>
    <row r="5" spans="1:17" ht="12.75" customHeight="1">
      <c r="A5" s="633">
        <v>23</v>
      </c>
      <c r="B5" s="815">
        <v>45214</v>
      </c>
      <c r="C5" s="816"/>
      <c r="D5" s="298">
        <v>0.24194217994026879</v>
      </c>
      <c r="E5" s="299">
        <v>0</v>
      </c>
      <c r="F5" s="300">
        <v>0.25477358493790625</v>
      </c>
      <c r="G5" s="301">
        <v>0</v>
      </c>
      <c r="H5" s="300">
        <v>0.23063129759248735</v>
      </c>
      <c r="I5" s="299">
        <v>0</v>
      </c>
      <c r="J5" s="300">
        <v>0.25295784685048783</v>
      </c>
      <c r="K5" s="301">
        <v>0</v>
      </c>
      <c r="L5" s="300">
        <v>0.14017711872775784</v>
      </c>
      <c r="M5" s="299">
        <v>0</v>
      </c>
      <c r="N5" s="300">
        <v>0.12195775627699135</v>
      </c>
      <c r="O5" s="301">
        <v>0</v>
      </c>
      <c r="P5" s="299">
        <v>1.4696452451867792E-2</v>
      </c>
      <c r="Q5" s="302">
        <v>0</v>
      </c>
    </row>
    <row r="6" spans="1:17" ht="12.75" customHeight="1">
      <c r="A6" s="633">
        <v>22</v>
      </c>
      <c r="B6" s="815">
        <v>45245</v>
      </c>
      <c r="C6" s="816"/>
      <c r="D6" s="298">
        <v>0.28839648531142625</v>
      </c>
      <c r="E6" s="299">
        <v>0</v>
      </c>
      <c r="F6" s="300">
        <v>0.31666277233994844</v>
      </c>
      <c r="G6" s="301">
        <v>0</v>
      </c>
      <c r="H6" s="300">
        <v>0.27086883065960965</v>
      </c>
      <c r="I6" s="299">
        <v>0</v>
      </c>
      <c r="J6" s="300">
        <v>0.40822963312574512</v>
      </c>
      <c r="K6" s="301">
        <v>0</v>
      </c>
      <c r="L6" s="300">
        <v>0.44197512065926592</v>
      </c>
      <c r="M6" s="299">
        <v>0</v>
      </c>
      <c r="N6" s="300">
        <v>0.22283715272721771</v>
      </c>
      <c r="O6" s="301">
        <v>0</v>
      </c>
      <c r="P6" s="299">
        <v>4.6056738977950928E-3</v>
      </c>
      <c r="Q6" s="302">
        <v>0</v>
      </c>
    </row>
    <row r="7" spans="1:17" ht="12.75" customHeight="1">
      <c r="A7" s="633">
        <v>21</v>
      </c>
      <c r="B7" s="815">
        <v>45275</v>
      </c>
      <c r="C7" s="816"/>
      <c r="D7" s="298">
        <v>0.96910733006860816</v>
      </c>
      <c r="E7" s="299">
        <v>0</v>
      </c>
      <c r="F7" s="300">
        <v>1.0471290235013253</v>
      </c>
      <c r="G7" s="301">
        <v>0</v>
      </c>
      <c r="H7" s="300">
        <v>1.0547186101630857</v>
      </c>
      <c r="I7" s="299">
        <v>0</v>
      </c>
      <c r="J7" s="300">
        <v>0.59753019895698589</v>
      </c>
      <c r="K7" s="301">
        <v>0</v>
      </c>
      <c r="L7" s="300">
        <v>1.6078361339350478</v>
      </c>
      <c r="M7" s="299">
        <v>0</v>
      </c>
      <c r="N7" s="300">
        <v>1.7956776912764649</v>
      </c>
      <c r="O7" s="301">
        <v>0</v>
      </c>
      <c r="P7" s="299">
        <v>2.6316924487179705E-3</v>
      </c>
      <c r="Q7" s="302">
        <v>0</v>
      </c>
    </row>
    <row r="8" spans="1:17" ht="12.75" customHeight="1">
      <c r="A8" s="633">
        <v>20</v>
      </c>
      <c r="B8" s="815">
        <v>45306</v>
      </c>
      <c r="C8" s="816"/>
      <c r="D8" s="298">
        <v>0.92660814488501053</v>
      </c>
      <c r="E8" s="299">
        <v>0</v>
      </c>
      <c r="F8" s="300">
        <v>0.69511434558073848</v>
      </c>
      <c r="G8" s="301">
        <v>0</v>
      </c>
      <c r="H8" s="300">
        <v>0.95691203722330087</v>
      </c>
      <c r="I8" s="299">
        <v>0</v>
      </c>
      <c r="J8" s="300">
        <v>0.91900019730513094</v>
      </c>
      <c r="K8" s="301">
        <v>0</v>
      </c>
      <c r="L8" s="300">
        <v>0.8990257540247848</v>
      </c>
      <c r="M8" s="299">
        <v>0</v>
      </c>
      <c r="N8" s="300">
        <v>0.64645650764525442</v>
      </c>
      <c r="O8" s="301">
        <v>0</v>
      </c>
      <c r="P8" s="299">
        <v>3.3901885777319229</v>
      </c>
      <c r="Q8" s="302">
        <v>0</v>
      </c>
    </row>
    <row r="9" spans="1:17" ht="12.75" customHeight="1">
      <c r="A9" s="633">
        <v>19</v>
      </c>
      <c r="B9" s="815">
        <v>45337</v>
      </c>
      <c r="C9" s="816"/>
      <c r="D9" s="298">
        <v>1.1035077620616507</v>
      </c>
      <c r="E9" s="299">
        <v>0</v>
      </c>
      <c r="F9" s="300">
        <v>1.1929865601728817</v>
      </c>
      <c r="G9" s="301">
        <v>0</v>
      </c>
      <c r="H9" s="300">
        <v>1.2019009586256013</v>
      </c>
      <c r="I9" s="299">
        <v>0</v>
      </c>
      <c r="J9" s="300">
        <v>0.69903071599124456</v>
      </c>
      <c r="K9" s="301">
        <v>0</v>
      </c>
      <c r="L9" s="300">
        <v>0.69677082569024051</v>
      </c>
      <c r="M9" s="299">
        <v>0</v>
      </c>
      <c r="N9" s="300">
        <v>0.52362067438305182</v>
      </c>
      <c r="O9" s="301">
        <v>0</v>
      </c>
      <c r="P9" s="299">
        <v>0.11086333407337445</v>
      </c>
      <c r="Q9" s="302">
        <v>0</v>
      </c>
    </row>
    <row r="10" spans="1:17" ht="12.75" customHeight="1">
      <c r="A10" s="633">
        <v>18</v>
      </c>
      <c r="B10" s="815">
        <v>45366</v>
      </c>
      <c r="C10" s="816"/>
      <c r="D10" s="298">
        <v>1.2514409095430556</v>
      </c>
      <c r="E10" s="299">
        <v>0</v>
      </c>
      <c r="F10" s="300">
        <v>0.85192387395842673</v>
      </c>
      <c r="G10" s="301">
        <v>0</v>
      </c>
      <c r="H10" s="300">
        <v>1.358694235886504</v>
      </c>
      <c r="I10" s="299">
        <v>0</v>
      </c>
      <c r="J10" s="300">
        <v>0.48516775856279892</v>
      </c>
      <c r="K10" s="301">
        <v>0</v>
      </c>
      <c r="L10" s="300">
        <v>0.86871926484257678</v>
      </c>
      <c r="M10" s="299">
        <v>0</v>
      </c>
      <c r="N10" s="300">
        <v>0.91864585622232209</v>
      </c>
      <c r="O10" s="301">
        <v>0</v>
      </c>
      <c r="P10" s="299">
        <v>0.92307344613615783</v>
      </c>
      <c r="Q10" s="302">
        <v>0</v>
      </c>
    </row>
    <row r="11" spans="1:17" ht="12.75" customHeight="1">
      <c r="A11" s="633">
        <v>17</v>
      </c>
      <c r="B11" s="815">
        <v>45397</v>
      </c>
      <c r="C11" s="816"/>
      <c r="D11" s="298">
        <v>0.5241632314807676</v>
      </c>
      <c r="E11" s="299">
        <v>0</v>
      </c>
      <c r="F11" s="300">
        <v>0.39611266016010838</v>
      </c>
      <c r="G11" s="301">
        <v>0</v>
      </c>
      <c r="H11" s="300">
        <v>0.52797658871472919</v>
      </c>
      <c r="I11" s="299">
        <v>0</v>
      </c>
      <c r="J11" s="300">
        <v>0.58012966947884603</v>
      </c>
      <c r="K11" s="301">
        <v>0</v>
      </c>
      <c r="L11" s="300">
        <v>0.31602972697699627</v>
      </c>
      <c r="M11" s="299">
        <v>0</v>
      </c>
      <c r="N11" s="300">
        <v>0.37495592817204937</v>
      </c>
      <c r="O11" s="301">
        <v>0</v>
      </c>
      <c r="P11" s="299">
        <v>1.4040666427803439</v>
      </c>
      <c r="Q11" s="302">
        <v>0</v>
      </c>
    </row>
    <row r="12" spans="1:17" ht="12.75" customHeight="1">
      <c r="A12" s="633">
        <v>16</v>
      </c>
      <c r="B12" s="815">
        <v>45427</v>
      </c>
      <c r="C12" s="816"/>
      <c r="D12" s="298">
        <v>0.37132490958331488</v>
      </c>
      <c r="E12" s="299">
        <v>0</v>
      </c>
      <c r="F12" s="300">
        <v>0.32360911411120075</v>
      </c>
      <c r="G12" s="301">
        <v>0</v>
      </c>
      <c r="H12" s="300">
        <v>0.39050689169928265</v>
      </c>
      <c r="I12" s="299">
        <v>0</v>
      </c>
      <c r="J12" s="300">
        <v>0.33960673027444432</v>
      </c>
      <c r="K12" s="301">
        <v>0</v>
      </c>
      <c r="L12" s="300">
        <v>0.24115419796302273</v>
      </c>
      <c r="M12" s="299">
        <v>0</v>
      </c>
      <c r="N12" s="300">
        <v>0.10873568749307783</v>
      </c>
      <c r="O12" s="301">
        <v>0</v>
      </c>
      <c r="P12" s="299">
        <v>0.39418766424486051</v>
      </c>
      <c r="Q12" s="302">
        <v>0</v>
      </c>
    </row>
    <row r="13" spans="1:17" ht="12.75" customHeight="1">
      <c r="A13" s="633">
        <v>15</v>
      </c>
      <c r="B13" s="815">
        <v>45458</v>
      </c>
      <c r="C13" s="816"/>
      <c r="D13" s="298">
        <v>0.36450988770300174</v>
      </c>
      <c r="E13" s="299">
        <v>0</v>
      </c>
      <c r="F13" s="300">
        <v>0.36510074678219873</v>
      </c>
      <c r="G13" s="301">
        <v>0</v>
      </c>
      <c r="H13" s="300">
        <v>0.3472640922474568</v>
      </c>
      <c r="I13" s="299">
        <v>0</v>
      </c>
      <c r="J13" s="300">
        <v>0.69087589046339382</v>
      </c>
      <c r="K13" s="301">
        <v>0</v>
      </c>
      <c r="L13" s="300">
        <v>0.18140390610645873</v>
      </c>
      <c r="M13" s="299">
        <v>0</v>
      </c>
      <c r="N13" s="300">
        <v>1.9413674046075968E-2</v>
      </c>
      <c r="O13" s="301">
        <v>0</v>
      </c>
      <c r="P13" s="299">
        <v>9.8366199971411383E-2</v>
      </c>
      <c r="Q13" s="302">
        <v>0</v>
      </c>
    </row>
    <row r="14" spans="1:17" ht="12.75" customHeight="1">
      <c r="A14" s="633">
        <v>14</v>
      </c>
      <c r="B14" s="815">
        <v>45488</v>
      </c>
      <c r="C14" s="816"/>
      <c r="D14" s="298">
        <v>0.45375427302869475</v>
      </c>
      <c r="E14" s="299">
        <v>0</v>
      </c>
      <c r="F14" s="300">
        <v>0.40642330217852685</v>
      </c>
      <c r="G14" s="301">
        <v>0</v>
      </c>
      <c r="H14" s="300">
        <v>0.45071601731552224</v>
      </c>
      <c r="I14" s="299">
        <v>0</v>
      </c>
      <c r="J14" s="300">
        <v>0.41225791173453707</v>
      </c>
      <c r="K14" s="301">
        <v>0</v>
      </c>
      <c r="L14" s="300">
        <v>0.27073732403579687</v>
      </c>
      <c r="M14" s="299">
        <v>0</v>
      </c>
      <c r="N14" s="300">
        <v>9.8314197438886808E-2</v>
      </c>
      <c r="O14" s="301">
        <v>0</v>
      </c>
      <c r="P14" s="299">
        <v>0.35496522109959017</v>
      </c>
      <c r="Q14" s="302">
        <v>0</v>
      </c>
    </row>
    <row r="15" spans="1:17" ht="12.75" customHeight="1">
      <c r="A15" s="633">
        <v>13</v>
      </c>
      <c r="B15" s="815">
        <v>45519</v>
      </c>
      <c r="C15" s="816"/>
      <c r="D15" s="298">
        <v>0.62122881160946442</v>
      </c>
      <c r="E15" s="299">
        <v>0</v>
      </c>
      <c r="F15" s="300">
        <v>0.48387339605029389</v>
      </c>
      <c r="G15" s="301">
        <v>0</v>
      </c>
      <c r="H15" s="300">
        <v>0.5938774570317884</v>
      </c>
      <c r="I15" s="299">
        <v>0</v>
      </c>
      <c r="J15" s="300">
        <v>0.85209736263389679</v>
      </c>
      <c r="K15" s="301">
        <v>0</v>
      </c>
      <c r="L15" s="300">
        <v>0.19368831575781176</v>
      </c>
      <c r="M15" s="299">
        <v>0</v>
      </c>
      <c r="N15" s="300">
        <v>3.5101269083903652E-2</v>
      </c>
      <c r="O15" s="301">
        <v>0</v>
      </c>
      <c r="P15" s="299">
        <v>0.35453082317391527</v>
      </c>
      <c r="Q15" s="302">
        <v>0</v>
      </c>
    </row>
    <row r="16" spans="1:17" ht="12.75" customHeight="1">
      <c r="A16" s="633">
        <v>12</v>
      </c>
      <c r="B16" s="815">
        <v>45550</v>
      </c>
      <c r="C16" s="816"/>
      <c r="D16" s="298">
        <v>0.45851410039543516</v>
      </c>
      <c r="E16" s="299">
        <v>0</v>
      </c>
      <c r="F16" s="300">
        <v>0.34712430496210978</v>
      </c>
      <c r="G16" s="301">
        <v>0</v>
      </c>
      <c r="H16" s="300">
        <v>0.39735890604306601</v>
      </c>
      <c r="I16" s="299">
        <v>0</v>
      </c>
      <c r="J16" s="300">
        <v>0.31776027806735829</v>
      </c>
      <c r="K16" s="301">
        <v>0</v>
      </c>
      <c r="L16" s="300">
        <v>0.29672701278280478</v>
      </c>
      <c r="M16" s="299">
        <v>0</v>
      </c>
      <c r="N16" s="300">
        <v>0.35297619112990564</v>
      </c>
      <c r="O16" s="301">
        <v>0</v>
      </c>
      <c r="P16" s="299">
        <v>0.38028050886811382</v>
      </c>
      <c r="Q16" s="302">
        <v>0</v>
      </c>
    </row>
    <row r="17" spans="1:17" ht="12.75" customHeight="1">
      <c r="A17" s="633">
        <v>11</v>
      </c>
      <c r="B17" s="815">
        <v>45580</v>
      </c>
      <c r="C17" s="816"/>
      <c r="D17" s="298">
        <v>0.32378319958050739</v>
      </c>
      <c r="E17" s="299">
        <v>0</v>
      </c>
      <c r="F17" s="300">
        <v>0.28833181355218951</v>
      </c>
      <c r="G17" s="301">
        <v>0</v>
      </c>
      <c r="H17" s="300">
        <v>0.28517517307653506</v>
      </c>
      <c r="I17" s="299">
        <v>0</v>
      </c>
      <c r="J17" s="300">
        <v>0.57094054515700599</v>
      </c>
      <c r="K17" s="301">
        <v>0</v>
      </c>
      <c r="L17" s="300">
        <v>0.24277448483080999</v>
      </c>
      <c r="M17" s="299">
        <v>0</v>
      </c>
      <c r="N17" s="300">
        <v>0.28618111817475533</v>
      </c>
      <c r="O17" s="301">
        <v>0</v>
      </c>
      <c r="P17" s="299">
        <v>0.14557177850265113</v>
      </c>
      <c r="Q17" s="302">
        <v>0</v>
      </c>
    </row>
    <row r="18" spans="1:17" ht="12.75" customHeight="1">
      <c r="A18" s="633">
        <v>10</v>
      </c>
      <c r="B18" s="815">
        <v>45611</v>
      </c>
      <c r="C18" s="816"/>
      <c r="D18" s="298">
        <v>0.5758420829136357</v>
      </c>
      <c r="E18" s="299">
        <v>0</v>
      </c>
      <c r="F18" s="300">
        <v>0.79652167809782792</v>
      </c>
      <c r="G18" s="301">
        <v>0</v>
      </c>
      <c r="H18" s="300">
        <v>0.54421813975438216</v>
      </c>
      <c r="I18" s="299">
        <v>0</v>
      </c>
      <c r="J18" s="300">
        <v>1.171744832256616</v>
      </c>
      <c r="K18" s="301">
        <v>0</v>
      </c>
      <c r="L18" s="300">
        <v>1.1550058744727032</v>
      </c>
      <c r="M18" s="299">
        <v>0</v>
      </c>
      <c r="N18" s="300">
        <v>1.739140872920597</v>
      </c>
      <c r="O18" s="301">
        <v>0</v>
      </c>
      <c r="P18" s="299">
        <v>2.1027370174842019E-3</v>
      </c>
      <c r="Q18" s="302">
        <v>0</v>
      </c>
    </row>
    <row r="19" spans="1:17" ht="12.75" customHeight="1">
      <c r="A19" s="633">
        <v>9</v>
      </c>
      <c r="B19" s="815">
        <v>45641</v>
      </c>
      <c r="C19" s="816"/>
      <c r="D19" s="298">
        <v>1.3100193447731057</v>
      </c>
      <c r="E19" s="299">
        <v>0</v>
      </c>
      <c r="F19" s="300">
        <v>1.8533943640648198</v>
      </c>
      <c r="G19" s="301">
        <v>0</v>
      </c>
      <c r="H19" s="300">
        <v>1.3793236576427059</v>
      </c>
      <c r="I19" s="299">
        <v>0</v>
      </c>
      <c r="J19" s="300">
        <v>0.92827900830398935</v>
      </c>
      <c r="K19" s="301">
        <v>0</v>
      </c>
      <c r="L19" s="300">
        <v>2.7183332127923343</v>
      </c>
      <c r="M19" s="299">
        <v>0</v>
      </c>
      <c r="N19" s="300">
        <v>3.9660134140075742</v>
      </c>
      <c r="O19" s="301">
        <v>0</v>
      </c>
      <c r="P19" s="299">
        <v>0.12799294580476683</v>
      </c>
      <c r="Q19" s="302">
        <v>0</v>
      </c>
    </row>
    <row r="20" spans="1:17" ht="12.75" customHeight="1">
      <c r="A20" s="633">
        <v>8</v>
      </c>
      <c r="B20" s="815">
        <v>45672</v>
      </c>
      <c r="C20" s="816"/>
      <c r="D20" s="298">
        <v>1.7339111387722594</v>
      </c>
      <c r="E20" s="299">
        <v>0</v>
      </c>
      <c r="F20" s="300">
        <v>2.2267039777997599</v>
      </c>
      <c r="G20" s="301">
        <v>0</v>
      </c>
      <c r="H20" s="300">
        <v>1.8607356115734053</v>
      </c>
      <c r="I20" s="299">
        <v>0</v>
      </c>
      <c r="J20" s="300">
        <v>0.98672003916087103</v>
      </c>
      <c r="K20" s="301">
        <v>0</v>
      </c>
      <c r="L20" s="300">
        <v>2.587772026130164</v>
      </c>
      <c r="M20" s="299">
        <v>0</v>
      </c>
      <c r="N20" s="300">
        <v>3.1762604271501349</v>
      </c>
      <c r="O20" s="301">
        <v>0</v>
      </c>
      <c r="P20" s="299">
        <v>-0.25254253018078821</v>
      </c>
      <c r="Q20" s="302">
        <v>0</v>
      </c>
    </row>
    <row r="21" spans="1:17" ht="12.75" customHeight="1">
      <c r="A21" s="633">
        <v>7</v>
      </c>
      <c r="B21" s="815">
        <v>45703</v>
      </c>
      <c r="C21" s="816"/>
      <c r="D21" s="298">
        <v>0.86820332981512038</v>
      </c>
      <c r="E21" s="299">
        <v>0</v>
      </c>
      <c r="F21" s="300">
        <v>1.2088455474357884</v>
      </c>
      <c r="G21" s="301">
        <v>0</v>
      </c>
      <c r="H21" s="300">
        <v>0.91094225589594124</v>
      </c>
      <c r="I21" s="299">
        <v>0</v>
      </c>
      <c r="J21" s="300">
        <v>1.5767346133022553</v>
      </c>
      <c r="K21" s="301">
        <v>0</v>
      </c>
      <c r="L21" s="300">
        <v>1.2875831049329989</v>
      </c>
      <c r="M21" s="299">
        <v>0</v>
      </c>
      <c r="N21" s="300">
        <v>1.6253337886341201</v>
      </c>
      <c r="O21" s="301">
        <v>0</v>
      </c>
      <c r="P21" s="299">
        <v>0.42106435561193312</v>
      </c>
      <c r="Q21" s="302">
        <v>0</v>
      </c>
    </row>
    <row r="22" spans="1:17" ht="12.75" customHeight="1">
      <c r="A22" s="633">
        <v>6</v>
      </c>
      <c r="B22" s="815">
        <v>45732</v>
      </c>
      <c r="C22" s="816"/>
      <c r="D22" s="298">
        <v>0.488631285903951</v>
      </c>
      <c r="E22" s="299">
        <v>0</v>
      </c>
      <c r="F22" s="300">
        <v>0.54048669332473764</v>
      </c>
      <c r="G22" s="301">
        <v>0</v>
      </c>
      <c r="H22" s="300">
        <v>0.42436685026963072</v>
      </c>
      <c r="I22" s="299">
        <v>0</v>
      </c>
      <c r="J22" s="300">
        <v>2.0651896436492789</v>
      </c>
      <c r="K22" s="301">
        <v>0</v>
      </c>
      <c r="L22" s="300">
        <v>0.43608612701007132</v>
      </c>
      <c r="M22" s="299">
        <v>0</v>
      </c>
      <c r="N22" s="300">
        <v>0.32430539019960847</v>
      </c>
      <c r="O22" s="301">
        <v>0</v>
      </c>
      <c r="P22" s="299">
        <v>1.0122009198875404</v>
      </c>
      <c r="Q22" s="302">
        <v>0</v>
      </c>
    </row>
    <row r="23" spans="1:17" ht="12.75" customHeight="1">
      <c r="A23" s="633">
        <v>5</v>
      </c>
      <c r="B23" s="815">
        <v>45763</v>
      </c>
      <c r="C23" s="816"/>
      <c r="D23" s="298">
        <v>0.3502424345181554</v>
      </c>
      <c r="E23" s="299">
        <v>0</v>
      </c>
      <c r="F23" s="300">
        <v>0.29077279342535345</v>
      </c>
      <c r="G23" s="301">
        <v>0</v>
      </c>
      <c r="H23" s="300">
        <v>0.27268592473679298</v>
      </c>
      <c r="I23" s="299">
        <v>0</v>
      </c>
      <c r="J23" s="300">
        <v>1.6437710522346771</v>
      </c>
      <c r="K23" s="301">
        <v>0</v>
      </c>
      <c r="L23" s="300">
        <v>0.24233428537874246</v>
      </c>
      <c r="M23" s="299">
        <v>0</v>
      </c>
      <c r="N23" s="300">
        <v>0.23160543809372935</v>
      </c>
      <c r="O23" s="301">
        <v>0</v>
      </c>
      <c r="P23" s="299">
        <v>1.1538363686759867</v>
      </c>
      <c r="Q23" s="302">
        <v>0</v>
      </c>
    </row>
    <row r="24" spans="1:17" ht="12.75" customHeight="1">
      <c r="A24" s="633">
        <v>4</v>
      </c>
      <c r="B24" s="815">
        <v>45793</v>
      </c>
      <c r="C24" s="816"/>
      <c r="D24" s="298">
        <v>0.31018098141091244</v>
      </c>
      <c r="E24" s="299">
        <v>0</v>
      </c>
      <c r="F24" s="300">
        <v>0.14317764006113176</v>
      </c>
      <c r="G24" s="301">
        <v>0</v>
      </c>
      <c r="H24" s="300">
        <v>0.18921525600561484</v>
      </c>
      <c r="I24" s="299">
        <v>0</v>
      </c>
      <c r="J24" s="300">
        <v>1.6772832574004637</v>
      </c>
      <c r="K24" s="301">
        <v>0</v>
      </c>
      <c r="L24" s="300">
        <v>2.9913191916808302E-4</v>
      </c>
      <c r="M24" s="299">
        <v>0</v>
      </c>
      <c r="N24" s="300">
        <v>-0.23209768063769953</v>
      </c>
      <c r="O24" s="301">
        <v>0</v>
      </c>
      <c r="P24" s="299">
        <v>1.8367684629945646</v>
      </c>
      <c r="Q24" s="302">
        <v>0</v>
      </c>
    </row>
    <row r="25" spans="1:17" ht="12.75" customHeight="1">
      <c r="A25" s="633">
        <v>3</v>
      </c>
      <c r="B25" s="815">
        <v>45824</v>
      </c>
      <c r="C25" s="816"/>
      <c r="D25" s="298">
        <v>0.45424570900414185</v>
      </c>
      <c r="E25" s="299">
        <v>0</v>
      </c>
      <c r="F25" s="300">
        <v>0.46530650690450592</v>
      </c>
      <c r="G25" s="301">
        <v>0</v>
      </c>
      <c r="H25" s="300">
        <v>0.36281702554041839</v>
      </c>
      <c r="I25" s="299">
        <v>0</v>
      </c>
      <c r="J25" s="300">
        <v>1.9586322470487527</v>
      </c>
      <c r="K25" s="301">
        <v>0</v>
      </c>
      <c r="L25" s="300">
        <v>0.30102552086190837</v>
      </c>
      <c r="M25" s="299">
        <v>0</v>
      </c>
      <c r="N25" s="300">
        <v>0.17805801523422815</v>
      </c>
      <c r="O25" s="301">
        <v>0</v>
      </c>
      <c r="P25" s="299">
        <v>1.3505037985559687</v>
      </c>
      <c r="Q25" s="302">
        <v>0</v>
      </c>
    </row>
    <row r="26" spans="1:17" ht="12.75" customHeight="1">
      <c r="A26" s="633">
        <v>2</v>
      </c>
      <c r="B26" s="815">
        <v>45854</v>
      </c>
      <c r="C26" s="816"/>
      <c r="D26" s="298">
        <v>0.17410643903821299</v>
      </c>
      <c r="E26" s="299">
        <v>0</v>
      </c>
      <c r="F26" s="300">
        <v>0.27115034361335777</v>
      </c>
      <c r="G26" s="301">
        <v>0</v>
      </c>
      <c r="H26" s="300">
        <v>0.22246487527384229</v>
      </c>
      <c r="I26" s="299">
        <v>0</v>
      </c>
      <c r="J26" s="300">
        <v>-1.74143610032651E-2</v>
      </c>
      <c r="K26" s="301">
        <v>0</v>
      </c>
      <c r="L26" s="300">
        <v>0.15398777641253414</v>
      </c>
      <c r="M26" s="299">
        <v>0</v>
      </c>
      <c r="N26" s="300">
        <v>4.155950449713508E-2</v>
      </c>
      <c r="O26" s="301">
        <v>0</v>
      </c>
      <c r="P26" s="299">
        <v>-1.0667632856437459</v>
      </c>
      <c r="Q26" s="302">
        <v>0</v>
      </c>
    </row>
    <row r="27" spans="1:17" ht="12.75" customHeight="1">
      <c r="A27" s="633">
        <v>1</v>
      </c>
      <c r="B27" s="815">
        <v>45885</v>
      </c>
      <c r="C27" s="816"/>
      <c r="D27" s="298">
        <v>0.36245100253020635</v>
      </c>
      <c r="E27" s="299">
        <v>0</v>
      </c>
      <c r="F27" s="300">
        <v>0.35028734585733634</v>
      </c>
      <c r="G27" s="301">
        <v>0</v>
      </c>
      <c r="H27" s="300">
        <v>0.45160889907878143</v>
      </c>
      <c r="I27" s="299">
        <v>0</v>
      </c>
      <c r="J27" s="300">
        <v>-0.92646221111433169</v>
      </c>
      <c r="K27" s="301">
        <v>0</v>
      </c>
      <c r="L27" s="300">
        <v>7.2309630134004266E-2</v>
      </c>
      <c r="M27" s="299">
        <v>0</v>
      </c>
      <c r="N27" s="300">
        <v>2.6422625988220538E-2</v>
      </c>
      <c r="O27" s="301">
        <v>0</v>
      </c>
      <c r="P27" s="299">
        <v>-0.23056156032551511</v>
      </c>
      <c r="Q27" s="302">
        <v>0</v>
      </c>
    </row>
    <row r="28" spans="1:17" ht="12.75" customHeight="1">
      <c r="A28" s="633">
        <v>0</v>
      </c>
      <c r="B28" s="815">
        <v>45916</v>
      </c>
      <c r="C28" s="816"/>
      <c r="D28" s="298">
        <v>0.30901087674231054</v>
      </c>
      <c r="E28" s="299">
        <v>0</v>
      </c>
      <c r="F28" s="300">
        <v>0.23642041542515368</v>
      </c>
      <c r="G28" s="301">
        <v>0</v>
      </c>
      <c r="H28" s="300">
        <v>0.27086861755760694</v>
      </c>
      <c r="I28" s="299">
        <v>0</v>
      </c>
      <c r="J28" s="300">
        <v>1.3321870034853411</v>
      </c>
      <c r="K28" s="301">
        <v>0</v>
      </c>
      <c r="L28" s="300">
        <v>0.13216604022112666</v>
      </c>
      <c r="M28" s="299">
        <v>0</v>
      </c>
      <c r="N28" s="300">
        <v>6.1930015169431307E-2</v>
      </c>
      <c r="O28" s="301">
        <v>0</v>
      </c>
      <c r="P28" s="299">
        <v>0.81574950071399144</v>
      </c>
      <c r="Q28" s="302">
        <v>0</v>
      </c>
    </row>
    <row r="29" spans="1:17" ht="12.75" customHeight="1" thickBot="1">
      <c r="B29" s="304"/>
      <c r="C29" s="305"/>
      <c r="D29" s="306"/>
      <c r="E29" s="307"/>
      <c r="F29" s="308"/>
      <c r="G29" s="309"/>
      <c r="H29" s="310"/>
      <c r="I29" s="310"/>
      <c r="J29" s="311"/>
      <c r="K29" s="309"/>
      <c r="L29" s="310"/>
      <c r="M29" s="310"/>
      <c r="N29" s="311"/>
      <c r="O29" s="312"/>
      <c r="P29" s="313"/>
      <c r="Q29" s="314"/>
    </row>
    <row r="30" spans="1:17" ht="16.2" customHeight="1">
      <c r="B30" s="634" t="s">
        <v>389</v>
      </c>
      <c r="L30" s="317" t="s">
        <v>267</v>
      </c>
    </row>
    <row r="31" spans="1:17" ht="12.75" customHeight="1">
      <c r="B31" s="317"/>
    </row>
    <row r="33" ht="0.75" customHeight="1"/>
    <row r="34" ht="12.75" hidden="1" customHeight="1"/>
  </sheetData>
  <mergeCells count="34">
    <mergeCell ref="J3:K3"/>
    <mergeCell ref="L3:M3"/>
    <mergeCell ref="N3:O3"/>
    <mergeCell ref="H3:I3"/>
    <mergeCell ref="B1:Q1"/>
    <mergeCell ref="B2:C3"/>
    <mergeCell ref="D2:Q2"/>
    <mergeCell ref="P3:Q3"/>
    <mergeCell ref="D3:E3"/>
    <mergeCell ref="F3:G3"/>
    <mergeCell ref="B28:C28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16:C16"/>
    <mergeCell ref="B5:C5"/>
    <mergeCell ref="B6:C6"/>
    <mergeCell ref="B12:C12"/>
    <mergeCell ref="B13:C13"/>
    <mergeCell ref="B14:C14"/>
    <mergeCell ref="B15:C15"/>
    <mergeCell ref="B7:C7"/>
    <mergeCell ref="B8:C8"/>
    <mergeCell ref="B9:C9"/>
    <mergeCell ref="B10:C10"/>
    <mergeCell ref="B11:C11"/>
  </mergeCells>
  <printOptions horizontalCentered="1" verticalCentered="1"/>
  <pageMargins left="0" right="0" top="0.98425196850393704" bottom="0.39370078740157483" header="0" footer="0"/>
  <pageSetup paperSize="9" scale="80" firstPageNumber="18" orientation="portrait" useFirstPageNumber="1" r:id="rId1"/>
  <headerFooter>
    <oddHeader>&amp;L&amp;G&amp;R&amp;G</oddHeader>
    <oddFooter>&amp;C&amp;"Arial Black,Normal"&amp;12 &amp;K03+00019&amp;R&amp;"Arial Black,Gras"&amp;14&amp;K03+000Janvier 2024 | N°53&amp;G</oddFooter>
  </headerFooter>
  <drawing r:id="rId2"/>
  <legacyDrawingHF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euil12">
    <tabColor rgb="FF00B0F0"/>
  </sheetPr>
  <dimension ref="A1:Q33"/>
  <sheetViews>
    <sheetView showZeros="0" zoomScale="80" zoomScaleNormal="80" zoomScaleSheetLayoutView="80" workbookViewId="0">
      <selection activeCell="B5" sqref="B5:C28"/>
    </sheetView>
  </sheetViews>
  <sheetFormatPr baseColWidth="10" defaultColWidth="11.44140625" defaultRowHeight="12.75" customHeight="1"/>
  <cols>
    <col min="1" max="1" width="4.6640625" style="288" customWidth="1"/>
    <col min="2" max="2" width="10.6640625" style="33" customWidth="1"/>
    <col min="3" max="3" width="1.6640625" style="33" customWidth="1"/>
    <col min="4" max="4" width="10.6640625" style="33" customWidth="1"/>
    <col min="5" max="5" width="1.33203125" style="225" customWidth="1"/>
    <col min="6" max="6" width="9.6640625" style="33" customWidth="1"/>
    <col min="7" max="7" width="2.5546875" style="33" customWidth="1"/>
    <col min="8" max="8" width="9.6640625" style="33" customWidth="1"/>
    <col min="9" max="9" width="1.6640625" style="33" customWidth="1"/>
    <col min="10" max="10" width="9.33203125" style="33" customWidth="1"/>
    <col min="11" max="11" width="1.6640625" style="33" customWidth="1"/>
    <col min="12" max="12" width="9" style="33" customWidth="1"/>
    <col min="13" max="13" width="1.6640625" style="33" customWidth="1"/>
    <col min="14" max="14" width="9.44140625" style="33" customWidth="1"/>
    <col min="15" max="15" width="2" style="33" customWidth="1"/>
    <col min="16" max="16" width="9.6640625" style="33" customWidth="1"/>
    <col min="17" max="17" width="2" style="33" customWidth="1"/>
    <col min="18" max="16384" width="11.44140625" style="33"/>
  </cols>
  <sheetData>
    <row r="1" spans="1:17" ht="31.5" customHeight="1" thickBot="1">
      <c r="B1" s="830" t="s">
        <v>390</v>
      </c>
      <c r="C1" s="830"/>
      <c r="D1" s="830"/>
      <c r="E1" s="830"/>
      <c r="F1" s="830"/>
      <c r="G1" s="830"/>
      <c r="H1" s="830"/>
      <c r="I1" s="830"/>
      <c r="J1" s="830"/>
      <c r="K1" s="830"/>
      <c r="L1" s="830"/>
      <c r="M1" s="830"/>
      <c r="N1" s="830"/>
      <c r="O1" s="830"/>
      <c r="P1" s="830"/>
      <c r="Q1" s="830"/>
    </row>
    <row r="2" spans="1:17" s="318" customFormat="1" ht="14.25" customHeight="1" thickBot="1">
      <c r="A2" s="288"/>
      <c r="B2" s="821" t="s">
        <v>6</v>
      </c>
      <c r="C2" s="822"/>
      <c r="D2" s="839" t="s">
        <v>190</v>
      </c>
      <c r="E2" s="840"/>
      <c r="F2" s="840"/>
      <c r="G2" s="840"/>
      <c r="H2" s="840"/>
      <c r="I2" s="840"/>
      <c r="J2" s="840"/>
      <c r="K2" s="840"/>
      <c r="L2" s="840"/>
      <c r="M2" s="840"/>
      <c r="N2" s="840"/>
      <c r="O2" s="840"/>
      <c r="P2" s="840"/>
      <c r="Q2" s="841"/>
    </row>
    <row r="3" spans="1:17" ht="51.75" customHeight="1" thickBot="1">
      <c r="B3" s="823"/>
      <c r="C3" s="824"/>
      <c r="D3" s="831" t="s">
        <v>183</v>
      </c>
      <c r="E3" s="832"/>
      <c r="F3" s="833" t="s">
        <v>184</v>
      </c>
      <c r="G3" s="834"/>
      <c r="H3" s="833" t="s">
        <v>86</v>
      </c>
      <c r="I3" s="835"/>
      <c r="J3" s="833" t="s">
        <v>87</v>
      </c>
      <c r="K3" s="835"/>
      <c r="L3" s="836" t="s">
        <v>187</v>
      </c>
      <c r="M3" s="837"/>
      <c r="N3" s="832" t="s">
        <v>191</v>
      </c>
      <c r="O3" s="832"/>
      <c r="P3" s="836" t="s">
        <v>189</v>
      </c>
      <c r="Q3" s="838"/>
    </row>
    <row r="4" spans="1:17" ht="12.75" customHeight="1">
      <c r="B4" s="289" t="s">
        <v>7</v>
      </c>
      <c r="C4" s="290"/>
      <c r="D4" s="291"/>
      <c r="E4" s="292"/>
      <c r="F4" s="293"/>
      <c r="G4" s="294"/>
      <c r="H4" s="295"/>
      <c r="I4" s="295"/>
      <c r="J4" s="296"/>
      <c r="K4" s="294"/>
      <c r="L4" s="295"/>
      <c r="M4" s="295"/>
      <c r="N4" s="296"/>
      <c r="O4" s="294"/>
      <c r="P4" s="295"/>
      <c r="Q4" s="297"/>
    </row>
    <row r="5" spans="1:17" ht="12.75" customHeight="1">
      <c r="A5" s="288">
        <v>23</v>
      </c>
      <c r="B5" s="815">
        <v>45214</v>
      </c>
      <c r="C5" s="816"/>
      <c r="D5" s="319">
        <v>7.6393982247669578</v>
      </c>
      <c r="E5" s="320">
        <v>0</v>
      </c>
      <c r="F5" s="321">
        <v>9.5015258270032099</v>
      </c>
      <c r="G5" s="322">
        <v>0</v>
      </c>
      <c r="H5" s="321">
        <v>7.9204064308415312</v>
      </c>
      <c r="I5" s="320">
        <v>0</v>
      </c>
      <c r="J5" s="321">
        <v>6.145484343223373</v>
      </c>
      <c r="K5" s="322">
        <v>0</v>
      </c>
      <c r="L5" s="321">
        <v>9.0271799518693019</v>
      </c>
      <c r="M5" s="320">
        <v>0</v>
      </c>
      <c r="N5" s="321">
        <v>11.714094624402737</v>
      </c>
      <c r="O5" s="323">
        <v>0</v>
      </c>
      <c r="P5" s="320">
        <v>3.0233419896726677</v>
      </c>
      <c r="Q5" s="302">
        <v>0</v>
      </c>
    </row>
    <row r="6" spans="1:17" ht="12.75" customHeight="1">
      <c r="A6" s="288">
        <v>22</v>
      </c>
      <c r="B6" s="815">
        <v>45245</v>
      </c>
      <c r="C6" s="816"/>
      <c r="D6" s="319">
        <v>7.1694482922593394</v>
      </c>
      <c r="E6" s="320">
        <v>0</v>
      </c>
      <c r="F6" s="321">
        <v>8.7582845847707258</v>
      </c>
      <c r="G6" s="322">
        <v>0</v>
      </c>
      <c r="H6" s="321">
        <v>7.3997015255077514</v>
      </c>
      <c r="I6" s="320">
        <v>0</v>
      </c>
      <c r="J6" s="321">
        <v>6.0310074927936386</v>
      </c>
      <c r="K6" s="322">
        <v>0</v>
      </c>
      <c r="L6" s="321">
        <v>8.2720206512967298</v>
      </c>
      <c r="M6" s="320">
        <v>0</v>
      </c>
      <c r="N6" s="321">
        <v>10.112774560295602</v>
      </c>
      <c r="O6" s="323">
        <v>0</v>
      </c>
      <c r="P6" s="320">
        <v>2.956204846526167</v>
      </c>
      <c r="Q6" s="302">
        <v>0</v>
      </c>
    </row>
    <row r="7" spans="1:17" ht="12.75" customHeight="1">
      <c r="A7" s="288">
        <v>21</v>
      </c>
      <c r="B7" s="815">
        <v>45275</v>
      </c>
      <c r="C7" s="816"/>
      <c r="D7" s="319">
        <v>7.4508415117121141</v>
      </c>
      <c r="E7" s="320">
        <v>0</v>
      </c>
      <c r="F7" s="321">
        <v>8.7939237033778372</v>
      </c>
      <c r="G7" s="322">
        <v>0</v>
      </c>
      <c r="H7" s="321">
        <v>7.7198901975080947</v>
      </c>
      <c r="I7" s="320">
        <v>0</v>
      </c>
      <c r="J7" s="321">
        <v>5.951761929522803</v>
      </c>
      <c r="K7" s="322">
        <v>0</v>
      </c>
      <c r="L7" s="321">
        <v>8.729135584596893</v>
      </c>
      <c r="M7" s="320">
        <v>0</v>
      </c>
      <c r="N7" s="321">
        <v>10.219795665033926</v>
      </c>
      <c r="O7" s="323">
        <v>0</v>
      </c>
      <c r="P7" s="320">
        <v>2.8964947659554152</v>
      </c>
      <c r="Q7" s="302">
        <v>0</v>
      </c>
    </row>
    <row r="8" spans="1:17" ht="12.75" customHeight="1">
      <c r="A8" s="288">
        <v>20</v>
      </c>
      <c r="B8" s="815">
        <v>45306</v>
      </c>
      <c r="C8" s="816"/>
      <c r="D8" s="319">
        <v>7.1321868038192404</v>
      </c>
      <c r="E8" s="320">
        <v>0</v>
      </c>
      <c r="F8" s="321">
        <v>7.649396131862285</v>
      </c>
      <c r="G8" s="322">
        <v>0</v>
      </c>
      <c r="H8" s="321">
        <v>7.344387167721278</v>
      </c>
      <c r="I8" s="320">
        <v>0</v>
      </c>
      <c r="J8" s="321">
        <v>6.0289300636030552</v>
      </c>
      <c r="K8" s="322">
        <v>0</v>
      </c>
      <c r="L8" s="321">
        <v>7.599621522588107</v>
      </c>
      <c r="M8" s="320">
        <v>0</v>
      </c>
      <c r="N8" s="321">
        <v>7.9158131132425869</v>
      </c>
      <c r="O8" s="323">
        <v>0</v>
      </c>
      <c r="P8" s="320">
        <v>6.3462440749741056</v>
      </c>
      <c r="Q8" s="302">
        <v>0</v>
      </c>
    </row>
    <row r="9" spans="1:17" ht="12.75" customHeight="1">
      <c r="A9" s="288">
        <v>19</v>
      </c>
      <c r="B9" s="815">
        <v>45337</v>
      </c>
      <c r="C9" s="816"/>
      <c r="D9" s="319">
        <v>7.3847727626889403</v>
      </c>
      <c r="E9" s="320">
        <v>0</v>
      </c>
      <c r="F9" s="321">
        <v>7.5815093975401204</v>
      </c>
      <c r="G9" s="322">
        <v>0</v>
      </c>
      <c r="H9" s="321">
        <v>7.63677866020398</v>
      </c>
      <c r="I9" s="320">
        <v>0</v>
      </c>
      <c r="J9" s="321">
        <v>6.2658368327675129</v>
      </c>
      <c r="K9" s="322">
        <v>0</v>
      </c>
      <c r="L9" s="321">
        <v>6.9687837471998249</v>
      </c>
      <c r="M9" s="320">
        <v>0</v>
      </c>
      <c r="N9" s="321">
        <v>6.6785259575683265</v>
      </c>
      <c r="O9" s="323">
        <v>0</v>
      </c>
      <c r="P9" s="320">
        <v>6.3020465772759326</v>
      </c>
      <c r="Q9" s="302">
        <v>0</v>
      </c>
    </row>
    <row r="10" spans="1:17" ht="12.75" customHeight="1">
      <c r="A10" s="288">
        <v>18</v>
      </c>
      <c r="B10" s="815">
        <v>45366</v>
      </c>
      <c r="C10" s="816"/>
      <c r="D10" s="319">
        <v>7.2570552637793773</v>
      </c>
      <c r="E10" s="320">
        <v>0</v>
      </c>
      <c r="F10" s="321">
        <v>6.3227655070607014</v>
      </c>
      <c r="G10" s="322">
        <v>0</v>
      </c>
      <c r="H10" s="321">
        <v>7.4878756819065417</v>
      </c>
      <c r="I10" s="320">
        <v>0</v>
      </c>
      <c r="J10" s="321">
        <v>6.1045188478370038</v>
      </c>
      <c r="K10" s="322">
        <v>0</v>
      </c>
      <c r="L10" s="321">
        <v>5.6103248380119597</v>
      </c>
      <c r="M10" s="320">
        <v>0</v>
      </c>
      <c r="N10" s="321">
        <v>4.2529153490151295</v>
      </c>
      <c r="O10" s="323">
        <v>0</v>
      </c>
      <c r="P10" s="320">
        <v>7.193239211791469</v>
      </c>
      <c r="Q10" s="302">
        <v>0</v>
      </c>
    </row>
    <row r="11" spans="1:17" ht="12.75" customHeight="1">
      <c r="A11" s="288">
        <v>17</v>
      </c>
      <c r="B11" s="815">
        <v>45397</v>
      </c>
      <c r="C11" s="816"/>
      <c r="D11" s="319">
        <v>7.341864170606871</v>
      </c>
      <c r="E11" s="320">
        <v>0</v>
      </c>
      <c r="F11" s="321">
        <v>6.2720537771317808</v>
      </c>
      <c r="G11" s="322">
        <v>0</v>
      </c>
      <c r="H11" s="321">
        <v>7.6800396569186802</v>
      </c>
      <c r="I11" s="320">
        <v>0</v>
      </c>
      <c r="J11" s="321">
        <v>5.8929278256789175</v>
      </c>
      <c r="K11" s="322">
        <v>0</v>
      </c>
      <c r="L11" s="321">
        <v>5.7202200451201612</v>
      </c>
      <c r="M11" s="320">
        <v>0</v>
      </c>
      <c r="N11" s="321">
        <v>4.4496289148534318</v>
      </c>
      <c r="O11" s="323">
        <v>0</v>
      </c>
      <c r="P11" s="320">
        <v>7.9894175951112256</v>
      </c>
      <c r="Q11" s="302">
        <v>0</v>
      </c>
    </row>
    <row r="12" spans="1:17" ht="12.75" customHeight="1">
      <c r="A12" s="288">
        <v>16</v>
      </c>
      <c r="B12" s="815">
        <v>45427</v>
      </c>
      <c r="C12" s="816"/>
      <c r="D12" s="319">
        <v>7.3420109204550332</v>
      </c>
      <c r="E12" s="320">
        <v>0</v>
      </c>
      <c r="F12" s="321">
        <v>6.2526987519243793</v>
      </c>
      <c r="G12" s="322">
        <v>0</v>
      </c>
      <c r="H12" s="321">
        <v>7.7200927438092481</v>
      </c>
      <c r="I12" s="320">
        <v>0</v>
      </c>
      <c r="J12" s="321">
        <v>5.4795669011209469</v>
      </c>
      <c r="K12" s="322">
        <v>0</v>
      </c>
      <c r="L12" s="321">
        <v>5.8931368102709047</v>
      </c>
      <c r="M12" s="320">
        <v>0</v>
      </c>
      <c r="N12" s="321">
        <v>4.6288458871614147</v>
      </c>
      <c r="O12" s="323">
        <v>0</v>
      </c>
      <c r="P12" s="320">
        <v>8.1800909452581116</v>
      </c>
      <c r="Q12" s="302">
        <v>0</v>
      </c>
    </row>
    <row r="13" spans="1:17" ht="12.75" customHeight="1">
      <c r="A13" s="288">
        <v>15</v>
      </c>
      <c r="B13" s="815">
        <v>45458</v>
      </c>
      <c r="C13" s="816"/>
      <c r="D13" s="319">
        <v>7.1913584778236173</v>
      </c>
      <c r="E13" s="320">
        <v>0</v>
      </c>
      <c r="F13" s="321">
        <v>6.1468406195092751</v>
      </c>
      <c r="G13" s="322">
        <v>0</v>
      </c>
      <c r="H13" s="321">
        <v>7.5649951785747849</v>
      </c>
      <c r="I13" s="320">
        <v>0</v>
      </c>
      <c r="J13" s="321">
        <v>5.2471314231883115</v>
      </c>
      <c r="K13" s="322">
        <v>0</v>
      </c>
      <c r="L13" s="321">
        <v>5.9629664431243068</v>
      </c>
      <c r="M13" s="320">
        <v>0</v>
      </c>
      <c r="N13" s="321">
        <v>4.9921919425465644</v>
      </c>
      <c r="O13" s="323">
        <v>0</v>
      </c>
      <c r="P13" s="320">
        <v>8.0446662091224308</v>
      </c>
      <c r="Q13" s="302">
        <v>0</v>
      </c>
    </row>
    <row r="14" spans="1:17" ht="12.75" customHeight="1">
      <c r="A14" s="288">
        <v>14</v>
      </c>
      <c r="B14" s="815">
        <v>45488</v>
      </c>
      <c r="C14" s="816"/>
      <c r="D14" s="319">
        <v>7.5531312973311948</v>
      </c>
      <c r="E14" s="320">
        <v>0</v>
      </c>
      <c r="F14" s="321">
        <v>6.5431386556475069</v>
      </c>
      <c r="G14" s="322">
        <v>0</v>
      </c>
      <c r="H14" s="321">
        <v>7.9071193770787529</v>
      </c>
      <c r="I14" s="320">
        <v>0</v>
      </c>
      <c r="J14" s="321">
        <v>6.0326956753685046</v>
      </c>
      <c r="K14" s="322">
        <v>0</v>
      </c>
      <c r="L14" s="321">
        <v>6.2553328975173184</v>
      </c>
      <c r="M14" s="320">
        <v>0</v>
      </c>
      <c r="N14" s="321">
        <v>5.1124051261472347</v>
      </c>
      <c r="O14" s="323">
        <v>0</v>
      </c>
      <c r="P14" s="320">
        <v>8.4227973308444106</v>
      </c>
      <c r="Q14" s="302">
        <v>0</v>
      </c>
    </row>
    <row r="15" spans="1:17" ht="12.75" customHeight="1">
      <c r="A15" s="288">
        <v>13</v>
      </c>
      <c r="B15" s="815">
        <v>45519</v>
      </c>
      <c r="C15" s="816"/>
      <c r="D15" s="319">
        <v>7.8278170047328066</v>
      </c>
      <c r="E15" s="320">
        <v>0</v>
      </c>
      <c r="F15" s="321">
        <v>6.7717367705369291</v>
      </c>
      <c r="G15" s="322">
        <v>0</v>
      </c>
      <c r="H15" s="321">
        <v>8.1595717763202735</v>
      </c>
      <c r="I15" s="320">
        <v>0</v>
      </c>
      <c r="J15" s="321">
        <v>6.4165456671348098</v>
      </c>
      <c r="K15" s="322">
        <v>0</v>
      </c>
      <c r="L15" s="321">
        <v>6.2781061045619424</v>
      </c>
      <c r="M15" s="320">
        <v>0</v>
      </c>
      <c r="N15" s="321">
        <v>5.1654530765361528</v>
      </c>
      <c r="O15" s="323">
        <v>0</v>
      </c>
      <c r="P15" s="320">
        <v>8.7790231502806293</v>
      </c>
      <c r="Q15" s="302">
        <v>0</v>
      </c>
    </row>
    <row r="16" spans="1:17" ht="12.75" customHeight="1">
      <c r="A16" s="288">
        <v>12</v>
      </c>
      <c r="B16" s="815">
        <v>45550</v>
      </c>
      <c r="C16" s="816"/>
      <c r="D16" s="319">
        <v>7.8362114472833255</v>
      </c>
      <c r="E16" s="320">
        <v>0</v>
      </c>
      <c r="F16" s="321">
        <v>6.8835034958697472</v>
      </c>
      <c r="G16" s="322">
        <v>0</v>
      </c>
      <c r="H16" s="321">
        <v>8.0561711599107753</v>
      </c>
      <c r="I16" s="320">
        <v>0</v>
      </c>
      <c r="J16" s="321">
        <v>6.752539135615554</v>
      </c>
      <c r="K16" s="322">
        <v>0</v>
      </c>
      <c r="L16" s="321">
        <v>6.3199261167819154</v>
      </c>
      <c r="M16" s="320">
        <v>0</v>
      </c>
      <c r="N16" s="321">
        <v>5.330579869938612</v>
      </c>
      <c r="O16" s="323">
        <v>0</v>
      </c>
      <c r="P16" s="320">
        <v>7.6369639907668319</v>
      </c>
      <c r="Q16" s="302">
        <v>0</v>
      </c>
    </row>
    <row r="17" spans="1:17" ht="12.75" customHeight="1">
      <c r="A17" s="288">
        <v>11</v>
      </c>
      <c r="B17" s="815">
        <v>45580</v>
      </c>
      <c r="C17" s="816"/>
      <c r="D17" s="319">
        <v>7.9242526933632096</v>
      </c>
      <c r="E17" s="320">
        <v>0</v>
      </c>
      <c r="F17" s="321">
        <v>6.9192805558256021</v>
      </c>
      <c r="G17" s="322">
        <v>0</v>
      </c>
      <c r="H17" s="321">
        <v>8.1149735666074641</v>
      </c>
      <c r="I17" s="320">
        <v>0</v>
      </c>
      <c r="J17" s="321">
        <v>7.0911372296216024</v>
      </c>
      <c r="K17" s="322">
        <v>0</v>
      </c>
      <c r="L17" s="321">
        <v>6.4288548674362955</v>
      </c>
      <c r="M17" s="320">
        <v>0</v>
      </c>
      <c r="N17" s="321">
        <v>5.5033465868958409</v>
      </c>
      <c r="O17" s="323">
        <v>0</v>
      </c>
      <c r="P17" s="320">
        <v>7.7778135184570552</v>
      </c>
      <c r="Q17" s="302">
        <v>0</v>
      </c>
    </row>
    <row r="18" spans="1:17" ht="12.75" customHeight="1">
      <c r="A18" s="288">
        <v>10</v>
      </c>
      <c r="B18" s="815">
        <v>45611</v>
      </c>
      <c r="C18" s="816"/>
      <c r="D18" s="319">
        <v>8.2335841055546144</v>
      </c>
      <c r="E18" s="320">
        <v>0</v>
      </c>
      <c r="F18" s="321">
        <v>7.4307226986765285</v>
      </c>
      <c r="G18" s="322">
        <v>0</v>
      </c>
      <c r="H18" s="321">
        <v>8.4097067595265464</v>
      </c>
      <c r="I18" s="320">
        <v>0</v>
      </c>
      <c r="J18" s="321">
        <v>7.9054699916450533</v>
      </c>
      <c r="K18" s="322">
        <v>0</v>
      </c>
      <c r="L18" s="321">
        <v>7.184386073612492</v>
      </c>
      <c r="M18" s="320">
        <v>0</v>
      </c>
      <c r="N18" s="321">
        <v>7.0995408422907635</v>
      </c>
      <c r="O18" s="323">
        <v>0</v>
      </c>
      <c r="P18" s="320">
        <v>7.7751160320510992</v>
      </c>
      <c r="Q18" s="302">
        <v>0</v>
      </c>
    </row>
    <row r="19" spans="1:17" ht="12.75" customHeight="1">
      <c r="A19" s="288">
        <v>9</v>
      </c>
      <c r="B19" s="815">
        <v>45641</v>
      </c>
      <c r="C19" s="816"/>
      <c r="D19" s="319">
        <v>8.5990238939395169</v>
      </c>
      <c r="E19" s="320">
        <v>0</v>
      </c>
      <c r="F19" s="321">
        <v>8.2879233837497743</v>
      </c>
      <c r="G19" s="322">
        <v>0</v>
      </c>
      <c r="H19" s="321">
        <v>8.7579372874416315</v>
      </c>
      <c r="I19" s="320">
        <v>0</v>
      </c>
      <c r="J19" s="321">
        <v>8.2602461541530161</v>
      </c>
      <c r="K19" s="322">
        <v>0</v>
      </c>
      <c r="L19" s="321">
        <v>8.3558306409090566</v>
      </c>
      <c r="M19" s="320">
        <v>0</v>
      </c>
      <c r="N19" s="321">
        <v>9.3829576302124416</v>
      </c>
      <c r="O19" s="323">
        <v>0</v>
      </c>
      <c r="P19" s="320">
        <v>7.9102207127751401</v>
      </c>
      <c r="Q19" s="302">
        <v>0</v>
      </c>
    </row>
    <row r="20" spans="1:17" ht="12.75" customHeight="1">
      <c r="A20" s="288">
        <v>8</v>
      </c>
      <c r="B20" s="815">
        <v>45672</v>
      </c>
      <c r="C20" s="816"/>
      <c r="D20" s="319">
        <v>9.4676978614323559</v>
      </c>
      <c r="E20" s="320">
        <v>0</v>
      </c>
      <c r="F20" s="321">
        <v>9.9350009190101396</v>
      </c>
      <c r="G20" s="322">
        <v>0</v>
      </c>
      <c r="H20" s="321">
        <v>9.7316000672801994</v>
      </c>
      <c r="I20" s="320">
        <v>0</v>
      </c>
      <c r="J20" s="321">
        <v>8.3328922042970923</v>
      </c>
      <c r="K20" s="322">
        <v>0</v>
      </c>
      <c r="L20" s="321">
        <v>10.169381403052235</v>
      </c>
      <c r="M20" s="320">
        <v>0</v>
      </c>
      <c r="N20" s="321">
        <v>12.132358300060432</v>
      </c>
      <c r="O20" s="323">
        <v>0</v>
      </c>
      <c r="P20" s="320">
        <v>4.1082359861816853</v>
      </c>
      <c r="Q20" s="302">
        <v>0</v>
      </c>
    </row>
    <row r="21" spans="1:17" ht="12.75" customHeight="1">
      <c r="A21" s="288">
        <v>7</v>
      </c>
      <c r="B21" s="815">
        <v>45703</v>
      </c>
      <c r="C21" s="816"/>
      <c r="D21" s="319">
        <v>9.212926933451925</v>
      </c>
      <c r="E21" s="320">
        <v>0</v>
      </c>
      <c r="F21" s="321">
        <v>9.9522299566992878</v>
      </c>
      <c r="G21" s="322">
        <v>0</v>
      </c>
      <c r="H21" s="321">
        <v>9.4161182067459936</v>
      </c>
      <c r="I21" s="320">
        <v>0</v>
      </c>
      <c r="J21" s="321">
        <v>9.2771336832727869</v>
      </c>
      <c r="K21" s="322">
        <v>0</v>
      </c>
      <c r="L21" s="321">
        <v>10.815771776802885</v>
      </c>
      <c r="M21" s="320">
        <v>0</v>
      </c>
      <c r="N21" s="321">
        <v>13.36130020289179</v>
      </c>
      <c r="O21" s="323">
        <v>0</v>
      </c>
      <c r="P21" s="320">
        <v>4.4308231668128695</v>
      </c>
      <c r="Q21" s="302">
        <v>0</v>
      </c>
    </row>
    <row r="22" spans="1:17" ht="12.75" customHeight="1">
      <c r="A22" s="288">
        <v>6</v>
      </c>
      <c r="B22" s="815">
        <v>45732</v>
      </c>
      <c r="C22" s="816"/>
      <c r="D22" s="319">
        <v>8.3901369470352538</v>
      </c>
      <c r="E22" s="320">
        <v>0</v>
      </c>
      <c r="F22" s="321">
        <v>9.6126904497990662</v>
      </c>
      <c r="G22" s="322">
        <v>0</v>
      </c>
      <c r="H22" s="321">
        <v>8.4075172530819522</v>
      </c>
      <c r="I22" s="320">
        <v>0</v>
      </c>
      <c r="J22" s="321">
        <v>10.995399837477194</v>
      </c>
      <c r="K22" s="322">
        <v>0</v>
      </c>
      <c r="L22" s="321">
        <v>10.340475020637596</v>
      </c>
      <c r="M22" s="320">
        <v>0</v>
      </c>
      <c r="N22" s="321">
        <v>12.693681177488724</v>
      </c>
      <c r="O22" s="323">
        <v>0</v>
      </c>
      <c r="P22" s="320">
        <v>4.5230484145467376</v>
      </c>
      <c r="Q22" s="302">
        <v>0</v>
      </c>
    </row>
    <row r="23" spans="1:17" ht="12.75" customHeight="1">
      <c r="A23" s="288">
        <v>5</v>
      </c>
      <c r="B23" s="815">
        <v>45763</v>
      </c>
      <c r="C23" s="816"/>
      <c r="D23" s="319">
        <v>8.2026069204752972</v>
      </c>
      <c r="E23" s="320">
        <v>0</v>
      </c>
      <c r="F23" s="321">
        <v>9.4976801580808576</v>
      </c>
      <c r="G23" s="322">
        <v>0</v>
      </c>
      <c r="H23" s="321">
        <v>8.1322165059778193</v>
      </c>
      <c r="I23" s="320">
        <v>0</v>
      </c>
      <c r="J23" s="321">
        <v>12.169183376538339</v>
      </c>
      <c r="K23" s="322">
        <v>0</v>
      </c>
      <c r="L23" s="321">
        <v>10.259415293145002</v>
      </c>
      <c r="M23" s="320">
        <v>0</v>
      </c>
      <c r="N23" s="321">
        <v>12.532737700342068</v>
      </c>
      <c r="O23" s="323">
        <v>0</v>
      </c>
      <c r="P23" s="320">
        <v>4.2651215688006783</v>
      </c>
      <c r="Q23" s="302">
        <v>0</v>
      </c>
    </row>
    <row r="24" spans="1:17" ht="12.75" customHeight="1">
      <c r="A24" s="288">
        <v>4</v>
      </c>
      <c r="B24" s="815">
        <v>45793</v>
      </c>
      <c r="C24" s="816"/>
      <c r="D24" s="319">
        <v>8.1366923534256905</v>
      </c>
      <c r="E24" s="320">
        <v>0</v>
      </c>
      <c r="F24" s="321">
        <v>9.3007491663587238</v>
      </c>
      <c r="G24" s="322">
        <v>0</v>
      </c>
      <c r="H24" s="321">
        <v>7.9154020739603315</v>
      </c>
      <c r="I24" s="320">
        <v>0</v>
      </c>
      <c r="J24" s="321">
        <v>13.664565793902517</v>
      </c>
      <c r="K24" s="322">
        <v>0</v>
      </c>
      <c r="L24" s="321">
        <v>9.9944887870121679</v>
      </c>
      <c r="M24" s="320">
        <v>0</v>
      </c>
      <c r="N24" s="321">
        <v>12.149605181966084</v>
      </c>
      <c r="O24" s="323">
        <v>0</v>
      </c>
      <c r="P24" s="320">
        <v>5.7633244613574108</v>
      </c>
      <c r="Q24" s="302">
        <v>0</v>
      </c>
    </row>
    <row r="25" spans="1:17" ht="12.75" customHeight="1">
      <c r="A25" s="288">
        <v>3</v>
      </c>
      <c r="B25" s="815">
        <v>45824</v>
      </c>
      <c r="C25" s="816"/>
      <c r="D25" s="319">
        <v>8.2333772763329769</v>
      </c>
      <c r="E25" s="320">
        <v>0</v>
      </c>
      <c r="F25" s="321">
        <v>9.4098763885769756</v>
      </c>
      <c r="G25" s="322">
        <v>0</v>
      </c>
      <c r="H25" s="321">
        <v>7.9321280013179063</v>
      </c>
      <c r="I25" s="320">
        <v>0</v>
      </c>
      <c r="J25" s="321">
        <v>15.095668409004336</v>
      </c>
      <c r="K25" s="322">
        <v>0</v>
      </c>
      <c r="L25" s="321">
        <v>10.125827716692504</v>
      </c>
      <c r="M25" s="320">
        <v>0</v>
      </c>
      <c r="N25" s="321">
        <v>12.327489650341272</v>
      </c>
      <c r="O25" s="323">
        <v>0</v>
      </c>
      <c r="P25" s="320">
        <v>7.0863254266758879</v>
      </c>
      <c r="Q25" s="302">
        <v>0</v>
      </c>
    </row>
    <row r="26" spans="1:17" ht="12.75" customHeight="1">
      <c r="A26" s="288">
        <v>2</v>
      </c>
      <c r="B26" s="815">
        <v>45854</v>
      </c>
      <c r="C26" s="816"/>
      <c r="D26" s="319">
        <v>7.9320721659382531</v>
      </c>
      <c r="E26" s="320">
        <v>0</v>
      </c>
      <c r="F26" s="321">
        <v>9.2624734915452542</v>
      </c>
      <c r="G26" s="322">
        <v>0</v>
      </c>
      <c r="H26" s="321">
        <v>7.6868770717472001</v>
      </c>
      <c r="I26" s="320">
        <v>0</v>
      </c>
      <c r="J26" s="321">
        <v>14.603164620562037</v>
      </c>
      <c r="K26" s="322">
        <v>0</v>
      </c>
      <c r="L26" s="321">
        <v>9.9976034619329681</v>
      </c>
      <c r="M26" s="320">
        <v>0</v>
      </c>
      <c r="N26" s="321">
        <v>12.263801143345553</v>
      </c>
      <c r="O26" s="323">
        <v>0</v>
      </c>
      <c r="P26" s="320">
        <v>5.5692337590531604</v>
      </c>
      <c r="Q26" s="302">
        <v>0</v>
      </c>
    </row>
    <row r="27" spans="1:17" ht="12.75" customHeight="1">
      <c r="A27" s="288">
        <v>1</v>
      </c>
      <c r="B27" s="815">
        <v>45885</v>
      </c>
      <c r="C27" s="816"/>
      <c r="D27" s="319">
        <v>7.6544923202699344</v>
      </c>
      <c r="E27" s="320">
        <v>0</v>
      </c>
      <c r="F27" s="321">
        <v>9.117216926737882</v>
      </c>
      <c r="G27" s="322">
        <v>0</v>
      </c>
      <c r="H27" s="321">
        <v>7.5345769805413187</v>
      </c>
      <c r="I27" s="320">
        <v>0</v>
      </c>
      <c r="J27" s="321">
        <v>12.582100498466108</v>
      </c>
      <c r="K27" s="322">
        <v>0</v>
      </c>
      <c r="L27" s="321">
        <v>9.8643479170537507</v>
      </c>
      <c r="M27" s="320">
        <v>0</v>
      </c>
      <c r="N27" s="321">
        <v>12.25406158742639</v>
      </c>
      <c r="O27" s="323">
        <v>0</v>
      </c>
      <c r="P27" s="320">
        <v>4.9537383340072516</v>
      </c>
      <c r="Q27" s="302">
        <v>0</v>
      </c>
    </row>
    <row r="28" spans="1:17" ht="12.75" customHeight="1">
      <c r="A28" s="288">
        <v>0</v>
      </c>
      <c r="B28" s="815">
        <v>45916</v>
      </c>
      <c r="C28" s="816"/>
      <c r="D28" s="319">
        <v>7.4942799800143733</v>
      </c>
      <c r="E28" s="320">
        <v>0</v>
      </c>
      <c r="F28" s="321">
        <v>8.9968377886917814</v>
      </c>
      <c r="G28" s="322">
        <v>0</v>
      </c>
      <c r="H28" s="321">
        <v>7.3990945354586612</v>
      </c>
      <c r="I28" s="320">
        <v>0</v>
      </c>
      <c r="J28" s="321">
        <v>13.720545886728107</v>
      </c>
      <c r="K28" s="322">
        <v>0</v>
      </c>
      <c r="L28" s="321">
        <v>9.6840889546572875</v>
      </c>
      <c r="M28" s="320">
        <v>0</v>
      </c>
      <c r="N28" s="321">
        <v>11.928499590153629</v>
      </c>
      <c r="O28" s="323">
        <v>0</v>
      </c>
      <c r="P28" s="320">
        <v>5.4090478668266107</v>
      </c>
      <c r="Q28" s="302">
        <v>0</v>
      </c>
    </row>
    <row r="29" spans="1:17" ht="12.75" customHeight="1" thickBot="1">
      <c r="B29" s="304"/>
      <c r="C29" s="305"/>
      <c r="D29" s="306"/>
      <c r="E29" s="307"/>
      <c r="F29" s="308"/>
      <c r="G29" s="309"/>
      <c r="H29" s="310"/>
      <c r="I29" s="310"/>
      <c r="J29" s="311"/>
      <c r="K29" s="309"/>
      <c r="L29" s="310"/>
      <c r="M29" s="310"/>
      <c r="N29" s="311"/>
      <c r="O29" s="312"/>
      <c r="P29" s="313"/>
      <c r="Q29" s="314"/>
    </row>
    <row r="30" spans="1:17" ht="12.75" customHeight="1">
      <c r="B30" s="315" t="s">
        <v>377</v>
      </c>
      <c r="L30" s="316" t="s">
        <v>267</v>
      </c>
    </row>
    <row r="31" spans="1:17" ht="12.75" customHeight="1">
      <c r="B31" s="315"/>
      <c r="L31" s="316"/>
    </row>
    <row r="32" spans="1:17" ht="0.75" customHeight="1"/>
    <row r="33" ht="12.75" hidden="1" customHeight="1"/>
  </sheetData>
  <mergeCells count="34">
    <mergeCell ref="B1:Q1"/>
    <mergeCell ref="D3:E3"/>
    <mergeCell ref="F3:G3"/>
    <mergeCell ref="H3:I3"/>
    <mergeCell ref="J3:K3"/>
    <mergeCell ref="L3:M3"/>
    <mergeCell ref="N3:O3"/>
    <mergeCell ref="P3:Q3"/>
    <mergeCell ref="B2:C3"/>
    <mergeCell ref="D2:Q2"/>
    <mergeCell ref="B28:C28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14:C14"/>
    <mergeCell ref="B16:C16"/>
    <mergeCell ref="B15:C15"/>
    <mergeCell ref="B8:C8"/>
    <mergeCell ref="B5:C5"/>
    <mergeCell ref="B6:C6"/>
    <mergeCell ref="B7:C7"/>
    <mergeCell ref="B9:C9"/>
    <mergeCell ref="B10:C10"/>
    <mergeCell ref="B11:C11"/>
    <mergeCell ref="B12:C12"/>
    <mergeCell ref="B13:C13"/>
  </mergeCells>
  <printOptions horizontalCentered="1" verticalCentered="1"/>
  <pageMargins left="0" right="0" top="0.98425196850393704" bottom="0.39370078740157483" header="0" footer="0"/>
  <pageSetup paperSize="9" scale="80" firstPageNumber="18" orientation="portrait" useFirstPageNumber="1" r:id="rId1"/>
  <headerFooter>
    <oddHeader>&amp;L&amp;G&amp;R&amp;G</oddHeader>
    <oddFooter xml:space="preserve">&amp;C&amp;"Arial Black,Normal"&amp;12 &amp;K03+00020&amp;R&amp;"Arial Black,Gras"&amp;14&amp;K03+000Janvier 2024 | N°53&amp;G       </oddFooter>
  </headerFooter>
  <drawing r:id="rId2"/>
  <legacyDrawingHF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Feuil13">
    <tabColor rgb="FF00B0F0"/>
  </sheetPr>
  <dimension ref="A1:N35"/>
  <sheetViews>
    <sheetView zoomScale="85" zoomScaleNormal="85" zoomScalePageLayoutView="90" workbookViewId="0">
      <selection activeCell="D6" sqref="D6:L33"/>
    </sheetView>
  </sheetViews>
  <sheetFormatPr baseColWidth="10" defaultColWidth="11.44140625" defaultRowHeight="12.75" customHeight="1"/>
  <cols>
    <col min="1" max="1" width="12.5546875" style="288" customWidth="1"/>
    <col min="2" max="2" width="9.44140625" style="33" customWidth="1"/>
    <col min="3" max="4" width="10.6640625" style="33" customWidth="1"/>
    <col min="5" max="5" width="3" style="33" customWidth="1"/>
    <col min="6" max="6" width="10.6640625" style="33" customWidth="1"/>
    <col min="7" max="7" width="1.6640625" style="33" customWidth="1"/>
    <col min="8" max="8" width="11.33203125" style="33" customWidth="1"/>
    <col min="9" max="9" width="1.5546875" style="33" customWidth="1"/>
    <col min="10" max="10" width="11" style="33" customWidth="1"/>
    <col min="11" max="11" width="1.6640625" style="33" customWidth="1"/>
    <col min="12" max="12" width="15.6640625" style="33" customWidth="1"/>
    <col min="13" max="13" width="2" style="33" customWidth="1"/>
    <col min="14" max="14" width="15.5546875" style="33" customWidth="1"/>
    <col min="15" max="16384" width="11.44140625" style="33"/>
  </cols>
  <sheetData>
    <row r="1" spans="1:14" ht="27.75" customHeight="1" thickBot="1">
      <c r="B1" s="830" t="s">
        <v>392</v>
      </c>
      <c r="C1" s="830"/>
      <c r="D1" s="830"/>
      <c r="E1" s="830"/>
      <c r="F1" s="830"/>
      <c r="G1" s="830"/>
      <c r="H1" s="830"/>
      <c r="I1" s="830"/>
      <c r="J1" s="830"/>
      <c r="K1" s="830"/>
      <c r="L1" s="830"/>
      <c r="M1" s="830"/>
      <c r="N1" s="324"/>
    </row>
    <row r="2" spans="1:14" ht="12.75" customHeight="1" thickBot="1">
      <c r="B2" s="844" t="s">
        <v>6</v>
      </c>
      <c r="C2" s="845"/>
      <c r="D2" s="848" t="s">
        <v>192</v>
      </c>
      <c r="E2" s="849"/>
      <c r="F2" s="849"/>
      <c r="G2" s="849"/>
      <c r="H2" s="849"/>
      <c r="I2" s="849"/>
      <c r="J2" s="849"/>
      <c r="K2" s="849"/>
      <c r="L2" s="849"/>
      <c r="M2" s="850"/>
      <c r="N2" s="325"/>
    </row>
    <row r="3" spans="1:14" ht="15" customHeight="1" thickBot="1">
      <c r="B3" s="846"/>
      <c r="C3" s="847"/>
      <c r="D3" s="848" t="s">
        <v>77</v>
      </c>
      <c r="E3" s="849"/>
      <c r="F3" s="849"/>
      <c r="G3" s="849"/>
      <c r="H3" s="849"/>
      <c r="I3" s="849"/>
      <c r="J3" s="849"/>
      <c r="K3" s="849"/>
      <c r="L3" s="844" t="s">
        <v>172</v>
      </c>
      <c r="M3" s="845"/>
      <c r="N3" s="325"/>
    </row>
    <row r="4" spans="1:14" ht="29.25" customHeight="1" thickBot="1">
      <c r="B4" s="846"/>
      <c r="C4" s="847"/>
      <c r="D4" s="831" t="s">
        <v>78</v>
      </c>
      <c r="E4" s="832"/>
      <c r="F4" s="836" t="s">
        <v>16</v>
      </c>
      <c r="G4" s="837"/>
      <c r="H4" s="832" t="s">
        <v>17</v>
      </c>
      <c r="I4" s="832"/>
      <c r="J4" s="836" t="s">
        <v>18</v>
      </c>
      <c r="K4" s="832"/>
      <c r="L4" s="851"/>
      <c r="M4" s="852"/>
    </row>
    <row r="5" spans="1:14" ht="12.75" customHeight="1">
      <c r="B5" s="289" t="s">
        <v>7</v>
      </c>
      <c r="C5" s="290"/>
      <c r="D5" s="326"/>
      <c r="E5" s="326"/>
      <c r="F5" s="293"/>
      <c r="G5" s="327"/>
      <c r="H5" s="326"/>
      <c r="I5" s="326"/>
      <c r="J5" s="293"/>
      <c r="K5" s="326"/>
      <c r="L5" s="291"/>
      <c r="M5" s="290"/>
    </row>
    <row r="6" spans="1:14" ht="12.75" customHeight="1">
      <c r="A6" s="288">
        <v>23</v>
      </c>
      <c r="B6" s="842">
        <v>45122</v>
      </c>
      <c r="C6" s="843"/>
      <c r="D6" s="328">
        <v>2459</v>
      </c>
      <c r="E6" s="329">
        <v>0</v>
      </c>
      <c r="F6" s="330">
        <v>28</v>
      </c>
      <c r="G6" s="331">
        <v>0</v>
      </c>
      <c r="H6" s="332">
        <v>73</v>
      </c>
      <c r="I6" s="329">
        <v>0</v>
      </c>
      <c r="J6" s="333">
        <v>1019</v>
      </c>
      <c r="K6" s="329">
        <v>0</v>
      </c>
      <c r="L6" s="334">
        <v>1088</v>
      </c>
      <c r="M6" s="335">
        <v>0</v>
      </c>
    </row>
    <row r="7" spans="1:14" ht="12.75" customHeight="1">
      <c r="A7" s="288">
        <v>22</v>
      </c>
      <c r="B7" s="842">
        <v>45153</v>
      </c>
      <c r="C7" s="843"/>
      <c r="D7" s="328">
        <v>2193</v>
      </c>
      <c r="E7" s="329">
        <v>0</v>
      </c>
      <c r="F7" s="330">
        <v>15</v>
      </c>
      <c r="G7" s="331">
        <v>0</v>
      </c>
      <c r="H7" s="332">
        <v>70</v>
      </c>
      <c r="I7" s="329">
        <v>0</v>
      </c>
      <c r="J7" s="333">
        <v>806</v>
      </c>
      <c r="K7" s="329">
        <v>0</v>
      </c>
      <c r="L7" s="334">
        <v>1217</v>
      </c>
      <c r="M7" s="335">
        <v>0</v>
      </c>
    </row>
    <row r="8" spans="1:14" ht="12.75" customHeight="1">
      <c r="A8" s="288">
        <v>21</v>
      </c>
      <c r="B8" s="842">
        <v>45184</v>
      </c>
      <c r="C8" s="843"/>
      <c r="D8" s="328">
        <v>2048</v>
      </c>
      <c r="E8" s="329">
        <v>0</v>
      </c>
      <c r="F8" s="330">
        <v>26</v>
      </c>
      <c r="G8" s="331">
        <v>0</v>
      </c>
      <c r="H8" s="332">
        <v>90</v>
      </c>
      <c r="I8" s="329">
        <v>0</v>
      </c>
      <c r="J8" s="333">
        <v>774</v>
      </c>
      <c r="K8" s="329">
        <v>0</v>
      </c>
      <c r="L8" s="334">
        <v>1057</v>
      </c>
      <c r="M8" s="335">
        <v>0</v>
      </c>
    </row>
    <row r="9" spans="1:14" ht="12.75" customHeight="1">
      <c r="A9" s="288">
        <v>20</v>
      </c>
      <c r="B9" s="842">
        <v>45214</v>
      </c>
      <c r="C9" s="843"/>
      <c r="D9" s="328">
        <v>2132</v>
      </c>
      <c r="E9" s="329">
        <v>0</v>
      </c>
      <c r="F9" s="330">
        <v>19</v>
      </c>
      <c r="G9" s="331">
        <v>0</v>
      </c>
      <c r="H9" s="332">
        <v>97</v>
      </c>
      <c r="I9" s="329">
        <v>0</v>
      </c>
      <c r="J9" s="333">
        <v>806</v>
      </c>
      <c r="K9" s="329">
        <v>0</v>
      </c>
      <c r="L9" s="334">
        <v>1120</v>
      </c>
      <c r="M9" s="335">
        <v>0</v>
      </c>
    </row>
    <row r="10" spans="1:14" ht="12.75" customHeight="1">
      <c r="A10" s="288">
        <v>19</v>
      </c>
      <c r="B10" s="842">
        <v>45245</v>
      </c>
      <c r="C10" s="843"/>
      <c r="D10" s="328">
        <v>2172</v>
      </c>
      <c r="E10" s="329">
        <v>0</v>
      </c>
      <c r="F10" s="330">
        <v>16</v>
      </c>
      <c r="G10" s="331">
        <v>0</v>
      </c>
      <c r="H10" s="332">
        <v>71</v>
      </c>
      <c r="I10" s="329">
        <v>0</v>
      </c>
      <c r="J10" s="333">
        <v>813</v>
      </c>
      <c r="K10" s="329">
        <v>0</v>
      </c>
      <c r="L10" s="334">
        <v>891</v>
      </c>
      <c r="M10" s="335">
        <v>0</v>
      </c>
    </row>
    <row r="11" spans="1:14" ht="12.75" customHeight="1">
      <c r="A11" s="288">
        <v>18</v>
      </c>
      <c r="B11" s="842">
        <v>45275</v>
      </c>
      <c r="C11" s="843"/>
      <c r="D11" s="328">
        <v>1369</v>
      </c>
      <c r="E11" s="329">
        <v>0</v>
      </c>
      <c r="F11" s="330">
        <v>32</v>
      </c>
      <c r="G11" s="331">
        <v>0</v>
      </c>
      <c r="H11" s="332">
        <v>75</v>
      </c>
      <c r="I11" s="329">
        <v>0</v>
      </c>
      <c r="J11" s="333">
        <v>600</v>
      </c>
      <c r="K11" s="329">
        <v>0</v>
      </c>
      <c r="L11" s="334">
        <v>890</v>
      </c>
      <c r="M11" s="335">
        <v>0</v>
      </c>
    </row>
    <row r="12" spans="1:14" ht="12.75" customHeight="1">
      <c r="A12" s="288">
        <v>17</v>
      </c>
      <c r="B12" s="842">
        <v>45306</v>
      </c>
      <c r="C12" s="843"/>
      <c r="D12" s="328">
        <v>2056</v>
      </c>
      <c r="E12" s="329">
        <v>0</v>
      </c>
      <c r="F12" s="336">
        <v>13</v>
      </c>
      <c r="G12" s="331">
        <v>0</v>
      </c>
      <c r="H12" s="332">
        <v>87</v>
      </c>
      <c r="I12" s="329">
        <v>0</v>
      </c>
      <c r="J12" s="333">
        <v>1001</v>
      </c>
      <c r="K12" s="329">
        <v>0</v>
      </c>
      <c r="L12" s="334">
        <v>922</v>
      </c>
      <c r="M12" s="335">
        <v>0</v>
      </c>
    </row>
    <row r="13" spans="1:14" ht="12.75" customHeight="1">
      <c r="A13" s="288">
        <v>16</v>
      </c>
      <c r="B13" s="842">
        <v>45337</v>
      </c>
      <c r="C13" s="843"/>
      <c r="D13" s="328">
        <v>2468</v>
      </c>
      <c r="E13" s="329">
        <v>0</v>
      </c>
      <c r="F13" s="330">
        <v>54</v>
      </c>
      <c r="G13" s="331">
        <v>0</v>
      </c>
      <c r="H13" s="332">
        <v>92</v>
      </c>
      <c r="I13" s="329">
        <v>0</v>
      </c>
      <c r="J13" s="333">
        <v>1112</v>
      </c>
      <c r="K13" s="329">
        <v>0</v>
      </c>
      <c r="L13" s="334">
        <v>900</v>
      </c>
      <c r="M13" s="335">
        <v>0</v>
      </c>
    </row>
    <row r="14" spans="1:14" ht="12.75" customHeight="1">
      <c r="A14" s="288">
        <v>15</v>
      </c>
      <c r="B14" s="842">
        <v>45366</v>
      </c>
      <c r="C14" s="843"/>
      <c r="D14" s="328">
        <v>2658</v>
      </c>
      <c r="E14" s="329">
        <v>0</v>
      </c>
      <c r="F14" s="330">
        <v>19</v>
      </c>
      <c r="G14" s="331">
        <v>0</v>
      </c>
      <c r="H14" s="332">
        <v>92</v>
      </c>
      <c r="I14" s="329">
        <v>0</v>
      </c>
      <c r="J14" s="333">
        <v>1167</v>
      </c>
      <c r="K14" s="329">
        <v>0</v>
      </c>
      <c r="L14" s="334">
        <v>707</v>
      </c>
      <c r="M14" s="335">
        <v>0</v>
      </c>
    </row>
    <row r="15" spans="1:14" ht="12.75" customHeight="1">
      <c r="A15" s="288">
        <v>14</v>
      </c>
      <c r="B15" s="842">
        <v>45397</v>
      </c>
      <c r="C15" s="843"/>
      <c r="D15" s="328">
        <v>3500</v>
      </c>
      <c r="E15" s="329">
        <v>0</v>
      </c>
      <c r="F15" s="330">
        <v>16</v>
      </c>
      <c r="G15" s="331">
        <v>0</v>
      </c>
      <c r="H15" s="332">
        <v>99</v>
      </c>
      <c r="I15" s="329">
        <v>0</v>
      </c>
      <c r="J15" s="333">
        <v>1218</v>
      </c>
      <c r="K15" s="329">
        <v>0</v>
      </c>
      <c r="L15" s="334">
        <v>1101</v>
      </c>
      <c r="M15" s="335">
        <v>0</v>
      </c>
    </row>
    <row r="16" spans="1:14" ht="12.75" customHeight="1">
      <c r="A16" s="288">
        <v>13</v>
      </c>
      <c r="B16" s="842">
        <v>45427</v>
      </c>
      <c r="C16" s="843"/>
      <c r="D16" s="328">
        <v>2371</v>
      </c>
      <c r="E16" s="329">
        <v>0</v>
      </c>
      <c r="F16" s="330">
        <v>30</v>
      </c>
      <c r="G16" s="331">
        <v>0</v>
      </c>
      <c r="H16" s="332">
        <v>78</v>
      </c>
      <c r="I16" s="329">
        <v>0</v>
      </c>
      <c r="J16" s="333">
        <v>1013</v>
      </c>
      <c r="K16" s="329">
        <v>0</v>
      </c>
      <c r="L16" s="334">
        <v>1258</v>
      </c>
      <c r="M16" s="335">
        <v>0</v>
      </c>
    </row>
    <row r="17" spans="1:13" ht="12.75" customHeight="1">
      <c r="A17" s="288">
        <v>12</v>
      </c>
      <c r="B17" s="842">
        <v>45458</v>
      </c>
      <c r="C17" s="843"/>
      <c r="D17" s="328">
        <v>2120</v>
      </c>
      <c r="E17" s="329">
        <v>0</v>
      </c>
      <c r="F17" s="330">
        <v>9</v>
      </c>
      <c r="G17" s="331">
        <v>0</v>
      </c>
      <c r="H17" s="332">
        <v>80</v>
      </c>
      <c r="I17" s="329">
        <v>0</v>
      </c>
      <c r="J17" s="333">
        <v>1016</v>
      </c>
      <c r="K17" s="329">
        <v>0</v>
      </c>
      <c r="L17" s="334">
        <v>1278</v>
      </c>
      <c r="M17" s="335">
        <v>0</v>
      </c>
    </row>
    <row r="18" spans="1:13" ht="12.75" customHeight="1">
      <c r="A18" s="288">
        <v>11</v>
      </c>
      <c r="B18" s="842">
        <v>45488</v>
      </c>
      <c r="C18" s="843"/>
      <c r="D18" s="328">
        <v>3108</v>
      </c>
      <c r="E18" s="329">
        <v>0</v>
      </c>
      <c r="F18" s="330">
        <v>9</v>
      </c>
      <c r="G18" s="331">
        <v>0</v>
      </c>
      <c r="H18" s="332">
        <v>83</v>
      </c>
      <c r="I18" s="329">
        <v>0</v>
      </c>
      <c r="J18" s="333">
        <v>1069</v>
      </c>
      <c r="K18" s="329">
        <v>0</v>
      </c>
      <c r="L18" s="334">
        <v>1333</v>
      </c>
      <c r="M18" s="335">
        <v>0</v>
      </c>
    </row>
    <row r="19" spans="1:13" ht="12.75" customHeight="1">
      <c r="A19" s="288">
        <v>10</v>
      </c>
      <c r="B19" s="842">
        <v>45519</v>
      </c>
      <c r="C19" s="843"/>
      <c r="D19" s="328">
        <v>2352</v>
      </c>
      <c r="E19" s="329">
        <v>0</v>
      </c>
      <c r="F19" s="330">
        <v>9</v>
      </c>
      <c r="G19" s="331">
        <v>0</v>
      </c>
      <c r="H19" s="332">
        <v>63</v>
      </c>
      <c r="I19" s="329">
        <v>0</v>
      </c>
      <c r="J19" s="333">
        <v>816</v>
      </c>
      <c r="K19" s="329">
        <v>0</v>
      </c>
      <c r="L19" s="334">
        <v>1121</v>
      </c>
      <c r="M19" s="335">
        <v>0</v>
      </c>
    </row>
    <row r="20" spans="1:13" ht="12.75" customHeight="1">
      <c r="A20" s="288">
        <v>9</v>
      </c>
      <c r="B20" s="842">
        <v>45550</v>
      </c>
      <c r="C20" s="843"/>
      <c r="D20" s="328">
        <v>3597</v>
      </c>
      <c r="E20" s="329">
        <v>0</v>
      </c>
      <c r="F20" s="330">
        <v>16</v>
      </c>
      <c r="G20" s="331">
        <v>0</v>
      </c>
      <c r="H20" s="332">
        <v>73</v>
      </c>
      <c r="I20" s="329">
        <v>0</v>
      </c>
      <c r="J20" s="333">
        <v>792</v>
      </c>
      <c r="K20" s="329">
        <v>0</v>
      </c>
      <c r="L20" s="334">
        <v>1105</v>
      </c>
      <c r="M20" s="335">
        <v>0</v>
      </c>
    </row>
    <row r="21" spans="1:13" ht="12.75" customHeight="1">
      <c r="A21" s="288">
        <v>8</v>
      </c>
      <c r="B21" s="842">
        <v>45580</v>
      </c>
      <c r="C21" s="843"/>
      <c r="D21" s="328">
        <v>2514</v>
      </c>
      <c r="E21" s="329">
        <v>0</v>
      </c>
      <c r="F21" s="330">
        <v>9</v>
      </c>
      <c r="G21" s="331">
        <v>0</v>
      </c>
      <c r="H21" s="332">
        <v>80</v>
      </c>
      <c r="I21" s="329">
        <v>0</v>
      </c>
      <c r="J21" s="333">
        <v>850</v>
      </c>
      <c r="K21" s="329">
        <v>0</v>
      </c>
      <c r="L21" s="334">
        <v>1161</v>
      </c>
      <c r="M21" s="335">
        <v>0</v>
      </c>
    </row>
    <row r="22" spans="1:13" ht="12.75" customHeight="1">
      <c r="A22" s="288">
        <v>7</v>
      </c>
      <c r="B22" s="842">
        <v>45611</v>
      </c>
      <c r="C22" s="843"/>
      <c r="D22" s="328">
        <v>2051</v>
      </c>
      <c r="E22" s="329">
        <v>0</v>
      </c>
      <c r="F22" s="330">
        <v>8</v>
      </c>
      <c r="G22" s="331">
        <v>0</v>
      </c>
      <c r="H22" s="332">
        <v>78</v>
      </c>
      <c r="I22" s="329">
        <v>0</v>
      </c>
      <c r="J22" s="333">
        <v>692</v>
      </c>
      <c r="K22" s="329">
        <v>0</v>
      </c>
      <c r="L22" s="334">
        <v>888</v>
      </c>
      <c r="M22" s="335">
        <v>0</v>
      </c>
    </row>
    <row r="23" spans="1:13" ht="12.75" customHeight="1">
      <c r="A23" s="288">
        <v>6</v>
      </c>
      <c r="B23" s="842">
        <v>45641</v>
      </c>
      <c r="C23" s="843"/>
      <c r="D23" s="328">
        <v>1011</v>
      </c>
      <c r="E23" s="329">
        <v>0</v>
      </c>
      <c r="F23" s="330">
        <v>4</v>
      </c>
      <c r="G23" s="331">
        <v>0</v>
      </c>
      <c r="H23" s="332">
        <v>37</v>
      </c>
      <c r="I23" s="329">
        <v>0</v>
      </c>
      <c r="J23" s="333">
        <v>348</v>
      </c>
      <c r="K23" s="329">
        <v>0</v>
      </c>
      <c r="L23" s="334">
        <v>881</v>
      </c>
      <c r="M23" s="335">
        <v>0</v>
      </c>
    </row>
    <row r="24" spans="1:13" ht="12.75" customHeight="1">
      <c r="A24" s="288">
        <v>5</v>
      </c>
      <c r="B24" s="842">
        <v>45672</v>
      </c>
      <c r="C24" s="843"/>
      <c r="D24" s="328">
        <v>2270</v>
      </c>
      <c r="E24" s="329">
        <v>0</v>
      </c>
      <c r="F24" s="330">
        <v>7</v>
      </c>
      <c r="G24" s="331">
        <v>0</v>
      </c>
      <c r="H24" s="332">
        <v>77</v>
      </c>
      <c r="I24" s="329">
        <v>0</v>
      </c>
      <c r="J24" s="333">
        <v>849</v>
      </c>
      <c r="K24" s="329">
        <v>0</v>
      </c>
      <c r="L24" s="334">
        <v>939</v>
      </c>
      <c r="M24" s="335">
        <v>0</v>
      </c>
    </row>
    <row r="25" spans="1:13" ht="12.75" customHeight="1">
      <c r="A25" s="288">
        <v>4</v>
      </c>
      <c r="B25" s="842">
        <v>45703</v>
      </c>
      <c r="C25" s="843"/>
      <c r="D25" s="328">
        <v>2388</v>
      </c>
      <c r="E25" s="329">
        <v>0</v>
      </c>
      <c r="F25" s="330">
        <v>21</v>
      </c>
      <c r="G25" s="331">
        <v>0</v>
      </c>
      <c r="H25" s="332">
        <v>67</v>
      </c>
      <c r="I25" s="329">
        <v>0</v>
      </c>
      <c r="J25" s="333">
        <v>971</v>
      </c>
      <c r="K25" s="329">
        <v>0</v>
      </c>
      <c r="L25" s="334">
        <v>778</v>
      </c>
      <c r="M25" s="335">
        <v>0</v>
      </c>
    </row>
    <row r="26" spans="1:13" ht="12.75" customHeight="1">
      <c r="A26" s="288">
        <v>3</v>
      </c>
      <c r="B26" s="842">
        <v>45731</v>
      </c>
      <c r="C26" s="843"/>
      <c r="D26" s="328">
        <v>2917</v>
      </c>
      <c r="E26" s="329">
        <v>0</v>
      </c>
      <c r="F26" s="330">
        <v>19</v>
      </c>
      <c r="G26" s="331">
        <v>0</v>
      </c>
      <c r="H26" s="332">
        <v>83</v>
      </c>
      <c r="I26" s="329">
        <v>0</v>
      </c>
      <c r="J26" s="333">
        <v>1054</v>
      </c>
      <c r="K26" s="329">
        <v>0</v>
      </c>
      <c r="L26" s="334">
        <v>389</v>
      </c>
      <c r="M26" s="335">
        <v>0</v>
      </c>
    </row>
    <row r="27" spans="1:13" ht="12.75" customHeight="1">
      <c r="A27" s="288">
        <v>2</v>
      </c>
      <c r="B27" s="842">
        <v>45762</v>
      </c>
      <c r="C27" s="843"/>
      <c r="D27" s="328">
        <v>3081</v>
      </c>
      <c r="E27" s="329">
        <v>0</v>
      </c>
      <c r="F27" s="330">
        <v>13</v>
      </c>
      <c r="G27" s="331">
        <v>0</v>
      </c>
      <c r="H27" s="332">
        <v>80</v>
      </c>
      <c r="I27" s="329">
        <v>0</v>
      </c>
      <c r="J27" s="333">
        <v>1072</v>
      </c>
      <c r="K27" s="329">
        <v>0</v>
      </c>
      <c r="L27" s="334">
        <v>933</v>
      </c>
      <c r="M27" s="335">
        <v>0</v>
      </c>
    </row>
    <row r="28" spans="1:13" ht="12.75" customHeight="1">
      <c r="A28" s="288">
        <v>1</v>
      </c>
      <c r="B28" s="842">
        <v>45792</v>
      </c>
      <c r="C28" s="843"/>
      <c r="D28" s="328">
        <v>2732</v>
      </c>
      <c r="E28" s="329">
        <v>0</v>
      </c>
      <c r="F28" s="330">
        <v>15</v>
      </c>
      <c r="G28" s="331">
        <v>0</v>
      </c>
      <c r="H28" s="332">
        <v>73</v>
      </c>
      <c r="I28" s="329">
        <v>0</v>
      </c>
      <c r="J28" s="333">
        <v>924</v>
      </c>
      <c r="K28" s="329">
        <v>0</v>
      </c>
      <c r="L28" s="334">
        <v>1059</v>
      </c>
      <c r="M28" s="335">
        <v>0</v>
      </c>
    </row>
    <row r="29" spans="1:13" ht="12.75" customHeight="1">
      <c r="A29" s="288">
        <v>0</v>
      </c>
      <c r="B29" s="842">
        <v>45823</v>
      </c>
      <c r="C29" s="843"/>
      <c r="D29" s="328">
        <v>2068</v>
      </c>
      <c r="E29" s="329">
        <v>0</v>
      </c>
      <c r="F29" s="330">
        <v>11</v>
      </c>
      <c r="G29" s="331">
        <v>0</v>
      </c>
      <c r="H29" s="332">
        <v>43</v>
      </c>
      <c r="I29" s="329">
        <v>0</v>
      </c>
      <c r="J29" s="333">
        <v>690</v>
      </c>
      <c r="K29" s="329">
        <v>0</v>
      </c>
      <c r="L29" s="334">
        <v>1156</v>
      </c>
      <c r="M29" s="335">
        <v>0</v>
      </c>
    </row>
    <row r="30" spans="1:13" ht="12.75" customHeight="1">
      <c r="B30" s="337"/>
      <c r="C30" s="338"/>
      <c r="D30" s="328"/>
      <c r="E30" s="339"/>
      <c r="F30" s="340"/>
      <c r="G30" s="341"/>
      <c r="H30" s="339"/>
      <c r="I30" s="339"/>
      <c r="J30" s="342"/>
      <c r="K30" s="339"/>
      <c r="L30" s="343"/>
      <c r="M30" s="344"/>
    </row>
    <row r="31" spans="1:13" ht="12.75" customHeight="1">
      <c r="A31" s="288">
        <v>2022</v>
      </c>
      <c r="B31" s="853" t="s">
        <v>491</v>
      </c>
      <c r="C31" s="854"/>
      <c r="D31" s="345">
        <v>15456</v>
      </c>
      <c r="E31" s="346"/>
      <c r="F31" s="782">
        <v>86</v>
      </c>
      <c r="G31" s="348"/>
      <c r="H31" s="349">
        <v>423</v>
      </c>
      <c r="I31" s="346"/>
      <c r="J31" s="783">
        <v>5560</v>
      </c>
      <c r="K31" s="346"/>
      <c r="L31" s="350">
        <v>3148</v>
      </c>
      <c r="M31" s="351"/>
    </row>
    <row r="32" spans="1:13" ht="12.75" customHeight="1">
      <c r="A32" s="288">
        <v>2021</v>
      </c>
      <c r="B32" s="853" t="s">
        <v>492</v>
      </c>
      <c r="C32" s="854"/>
      <c r="D32" s="345">
        <v>15173</v>
      </c>
      <c r="E32" s="346"/>
      <c r="F32" s="782">
        <v>141</v>
      </c>
      <c r="G32" s="348"/>
      <c r="H32" s="349">
        <v>528</v>
      </c>
      <c r="I32" s="352"/>
      <c r="J32" s="783">
        <v>6527</v>
      </c>
      <c r="K32" s="346"/>
      <c r="L32" s="350">
        <v>3637</v>
      </c>
      <c r="M32" s="351"/>
    </row>
    <row r="33" spans="2:13" ht="12.75" customHeight="1">
      <c r="B33" s="688" t="s">
        <v>5</v>
      </c>
      <c r="C33" s="353" t="str">
        <f>IF(MONTH(B29)&lt;7,MONTH(B29)&amp;" premiers mois",MONTH(B29)&amp;" mois")</f>
        <v>6 premiers mois</v>
      </c>
      <c r="D33" s="354">
        <v>1.8651552099123503E-2</v>
      </c>
      <c r="E33" s="354"/>
      <c r="F33" s="784">
        <v>-0.39007092198581561</v>
      </c>
      <c r="G33" s="355"/>
      <c r="H33" s="354">
        <v>-0.19886363636363635</v>
      </c>
      <c r="I33" s="354"/>
      <c r="J33" s="784">
        <v>-0.14815382258311627</v>
      </c>
      <c r="K33" s="354"/>
      <c r="L33" s="356">
        <v>-0.13445147099257626</v>
      </c>
      <c r="M33" s="357"/>
    </row>
    <row r="34" spans="2:13" ht="12.75" customHeight="1" thickBot="1">
      <c r="B34" s="358"/>
      <c r="C34" s="359"/>
      <c r="D34" s="360"/>
      <c r="E34" s="360"/>
      <c r="F34" s="361"/>
      <c r="G34" s="362"/>
      <c r="H34" s="360"/>
      <c r="I34" s="360"/>
      <c r="J34" s="361"/>
      <c r="K34" s="360"/>
      <c r="L34" s="363"/>
      <c r="M34" s="359"/>
    </row>
    <row r="35" spans="2:13" ht="12.75" customHeight="1">
      <c r="B35" s="315" t="s">
        <v>378</v>
      </c>
      <c r="J35" s="316" t="s">
        <v>308</v>
      </c>
      <c r="K35" s="316"/>
      <c r="L35" s="316"/>
    </row>
  </sheetData>
  <mergeCells count="35">
    <mergeCell ref="B31:C31"/>
    <mergeCell ref="B32:C32"/>
    <mergeCell ref="B24:C24"/>
    <mergeCell ref="B25:C25"/>
    <mergeCell ref="B26:C26"/>
    <mergeCell ref="B27:C27"/>
    <mergeCell ref="B28:C28"/>
    <mergeCell ref="B29:C29"/>
    <mergeCell ref="B23:C23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1:M1"/>
    <mergeCell ref="J4:K4"/>
    <mergeCell ref="B11:C11"/>
    <mergeCell ref="B2:C4"/>
    <mergeCell ref="D4:E4"/>
    <mergeCell ref="F4:G4"/>
    <mergeCell ref="H4:I4"/>
    <mergeCell ref="B6:C6"/>
    <mergeCell ref="B7:C7"/>
    <mergeCell ref="B8:C8"/>
    <mergeCell ref="B9:C9"/>
    <mergeCell ref="B10:C10"/>
    <mergeCell ref="D2:M2"/>
    <mergeCell ref="D3:K3"/>
    <mergeCell ref="L3:M4"/>
  </mergeCells>
  <conditionalFormatting sqref="D33:L33">
    <cfRule type="cellIs" dxfId="19" priority="1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85" firstPageNumber="18" orientation="portrait" useFirstPageNumber="1" r:id="rId1"/>
  <headerFooter>
    <oddHeader>&amp;L&amp;G&amp;R&amp;G</oddHeader>
    <oddFooter>&amp;C&amp;"Arial Black,Normal"&amp;12 &amp;K03+00021&amp;R&amp;"Arial Black,Gras"&amp;14&amp;K03+000Janvier 2024 | N°53&amp;G</oddFooter>
  </headerFooter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Feuil49">
    <tabColor rgb="FF00B0F0"/>
  </sheetPr>
  <dimension ref="A1:AG36"/>
  <sheetViews>
    <sheetView topLeftCell="A2" zoomScale="90" zoomScaleNormal="90" zoomScaleSheetLayoutView="80" workbookViewId="0">
      <selection activeCell="C33" sqref="C33"/>
    </sheetView>
  </sheetViews>
  <sheetFormatPr baseColWidth="10" defaultColWidth="11.44140625" defaultRowHeight="12.75" customHeight="1"/>
  <cols>
    <col min="1" max="1" width="12.5546875" style="288" customWidth="1"/>
    <col min="2" max="2" width="9.88671875" style="33" customWidth="1"/>
    <col min="3" max="3" width="13" style="33" customWidth="1"/>
    <col min="4" max="4" width="10.6640625" style="33" customWidth="1"/>
    <col min="5" max="5" width="2.6640625" style="33" customWidth="1"/>
    <col min="6" max="6" width="10.6640625" style="33" customWidth="1"/>
    <col min="7" max="7" width="2.5546875" style="33" customWidth="1"/>
    <col min="8" max="8" width="11.33203125" style="33" customWidth="1"/>
    <col min="9" max="9" width="2.6640625" style="33" customWidth="1"/>
    <col min="10" max="10" width="11" style="33" customWidth="1"/>
    <col min="11" max="11" width="2.5546875" style="33" customWidth="1"/>
    <col min="12" max="12" width="15.5546875" style="33" hidden="1" customWidth="1"/>
    <col min="13" max="13" width="12.5546875" style="33" hidden="1" customWidth="1"/>
    <col min="14" max="14" width="12.33203125" style="33" hidden="1" customWidth="1"/>
    <col min="15" max="15" width="13.33203125" style="33" hidden="1" customWidth="1"/>
    <col min="16" max="16" width="11.6640625" style="33" hidden="1" customWidth="1"/>
    <col min="17" max="17" width="12.33203125" style="33" hidden="1" customWidth="1"/>
    <col min="18" max="18" width="12" style="33" hidden="1" customWidth="1"/>
    <col min="19" max="19" width="12.44140625" style="33" hidden="1" customWidth="1"/>
    <col min="20" max="21" width="12.6640625" style="33" hidden="1" customWidth="1"/>
    <col min="22" max="24" width="11.6640625" style="33" hidden="1" customWidth="1"/>
    <col min="25" max="25" width="11.5546875" style="33" hidden="1" customWidth="1"/>
    <col min="26" max="27" width="12.33203125" style="33" hidden="1" customWidth="1"/>
    <col min="28" max="28" width="11.5546875" style="33" hidden="1" customWidth="1"/>
    <col min="29" max="29" width="12" style="33" hidden="1" customWidth="1"/>
    <col min="30" max="30" width="11.6640625" style="33" hidden="1" customWidth="1"/>
    <col min="31" max="31" width="12.33203125" style="33" hidden="1" customWidth="1"/>
    <col min="32" max="32" width="12" style="33" hidden="1" customWidth="1"/>
    <col min="33" max="33" width="12.6640625" style="33" hidden="1" customWidth="1"/>
    <col min="34" max="34" width="0" style="33" hidden="1" customWidth="1"/>
    <col min="35" max="16384" width="11.44140625" style="33"/>
  </cols>
  <sheetData>
    <row r="1" spans="1:33" ht="37.5" customHeight="1" thickBot="1">
      <c r="B1" s="830" t="s">
        <v>393</v>
      </c>
      <c r="C1" s="830"/>
      <c r="D1" s="830"/>
      <c r="E1" s="830"/>
      <c r="F1" s="830"/>
      <c r="G1" s="830"/>
      <c r="H1" s="830"/>
      <c r="I1" s="830"/>
      <c r="J1" s="830"/>
      <c r="K1" s="830"/>
      <c r="L1" s="324"/>
    </row>
    <row r="2" spans="1:33" ht="17.25" customHeight="1" thickBot="1">
      <c r="B2" s="844" t="s">
        <v>6</v>
      </c>
      <c r="C2" s="845"/>
      <c r="D2" s="848" t="s">
        <v>270</v>
      </c>
      <c r="E2" s="849"/>
      <c r="F2" s="849"/>
      <c r="G2" s="849"/>
      <c r="H2" s="849"/>
      <c r="I2" s="849"/>
      <c r="J2" s="849"/>
      <c r="K2" s="850"/>
      <c r="L2" s="325"/>
    </row>
    <row r="3" spans="1:33" ht="15" customHeight="1" thickBot="1">
      <c r="B3" s="846"/>
      <c r="C3" s="847"/>
      <c r="D3" s="848" t="s">
        <v>173</v>
      </c>
      <c r="E3" s="849"/>
      <c r="F3" s="849"/>
      <c r="G3" s="849"/>
      <c r="H3" s="849"/>
      <c r="I3" s="849"/>
      <c r="J3" s="849"/>
      <c r="K3" s="850"/>
      <c r="L3" s="325"/>
    </row>
    <row r="4" spans="1:33" ht="16.5" customHeight="1" thickBot="1">
      <c r="B4" s="846"/>
      <c r="C4" s="847"/>
      <c r="D4" s="831" t="s">
        <v>78</v>
      </c>
      <c r="E4" s="832"/>
      <c r="F4" s="836" t="s">
        <v>46</v>
      </c>
      <c r="G4" s="837"/>
      <c r="H4" s="832" t="s">
        <v>47</v>
      </c>
      <c r="I4" s="832"/>
      <c r="J4" s="836" t="s">
        <v>48</v>
      </c>
      <c r="K4" s="838"/>
      <c r="M4" s="855">
        <v>44211</v>
      </c>
      <c r="N4" s="855">
        <v>44242</v>
      </c>
      <c r="O4" s="855">
        <v>44270</v>
      </c>
      <c r="P4" s="855">
        <v>44301</v>
      </c>
      <c r="Q4" s="855">
        <v>44331</v>
      </c>
      <c r="R4" s="855">
        <v>44362</v>
      </c>
      <c r="S4" s="855">
        <v>44392</v>
      </c>
      <c r="T4" s="855">
        <v>44423</v>
      </c>
      <c r="U4" s="855">
        <v>44454</v>
      </c>
      <c r="V4" s="855">
        <v>44484</v>
      </c>
      <c r="W4" s="855">
        <v>44515</v>
      </c>
      <c r="X4" s="855">
        <v>44545</v>
      </c>
      <c r="Y4" s="855">
        <v>44576</v>
      </c>
      <c r="Z4" s="855">
        <v>44607</v>
      </c>
      <c r="AA4" s="855">
        <v>44635</v>
      </c>
      <c r="AB4" s="855">
        <v>44666</v>
      </c>
      <c r="AC4" s="855">
        <v>44696</v>
      </c>
      <c r="AD4" s="855">
        <v>44727</v>
      </c>
      <c r="AE4" s="855">
        <v>44757</v>
      </c>
      <c r="AF4" s="855">
        <v>44788</v>
      </c>
      <c r="AG4" s="855">
        <v>44819</v>
      </c>
    </row>
    <row r="5" spans="1:33" ht="12.75" customHeight="1">
      <c r="B5" s="289" t="s">
        <v>7</v>
      </c>
      <c r="C5" s="290"/>
      <c r="D5" s="326"/>
      <c r="E5" s="326"/>
      <c r="F5" s="293"/>
      <c r="G5" s="327"/>
      <c r="H5" s="326"/>
      <c r="I5" s="326"/>
      <c r="J5" s="293"/>
      <c r="K5" s="290"/>
      <c r="M5" s="856"/>
      <c r="N5" s="856"/>
      <c r="O5" s="856"/>
      <c r="P5" s="856"/>
      <c r="Q5" s="856"/>
      <c r="R5" s="856"/>
      <c r="S5" s="856"/>
      <c r="T5" s="856"/>
      <c r="U5" s="856"/>
      <c r="V5" s="856"/>
      <c r="W5" s="856"/>
      <c r="X5" s="856"/>
      <c r="Y5" s="856"/>
      <c r="Z5" s="856"/>
      <c r="AA5" s="856"/>
      <c r="AB5" s="856"/>
      <c r="AC5" s="856"/>
      <c r="AD5" s="856"/>
      <c r="AE5" s="856"/>
      <c r="AF5" s="856"/>
      <c r="AG5" s="856"/>
    </row>
    <row r="6" spans="1:33" ht="12.75" customHeight="1">
      <c r="A6" s="288">
        <v>23</v>
      </c>
      <c r="B6" s="842">
        <v>45122</v>
      </c>
      <c r="C6" s="843"/>
      <c r="D6" s="328">
        <v>2459</v>
      </c>
      <c r="E6" s="678">
        <v>0</v>
      </c>
      <c r="F6" s="787">
        <v>28</v>
      </c>
      <c r="G6" s="679">
        <v>0</v>
      </c>
      <c r="H6" s="328">
        <v>73</v>
      </c>
      <c r="I6" s="678">
        <v>0</v>
      </c>
      <c r="J6" s="787">
        <v>1019</v>
      </c>
      <c r="K6" s="680">
        <v>0</v>
      </c>
      <c r="M6" s="328">
        <v>51</v>
      </c>
      <c r="N6" s="328">
        <v>43</v>
      </c>
      <c r="O6" s="328">
        <v>37</v>
      </c>
      <c r="P6" s="328">
        <v>32</v>
      </c>
      <c r="Q6" s="328">
        <v>55</v>
      </c>
      <c r="R6" s="328">
        <v>247</v>
      </c>
      <c r="S6" s="328">
        <v>2059</v>
      </c>
      <c r="T6" s="328">
        <v>317</v>
      </c>
      <c r="U6" s="328">
        <v>37</v>
      </c>
      <c r="V6" s="328">
        <v>39</v>
      </c>
      <c r="W6" s="328">
        <v>57</v>
      </c>
      <c r="X6" s="328">
        <v>72</v>
      </c>
      <c r="Y6" s="328">
        <v>12</v>
      </c>
      <c r="Z6" s="328">
        <v>14</v>
      </c>
      <c r="AA6" s="328">
        <v>10</v>
      </c>
      <c r="AB6" s="328">
        <v>56</v>
      </c>
      <c r="AC6" s="328">
        <v>98</v>
      </c>
      <c r="AD6" s="328">
        <v>125</v>
      </c>
      <c r="AE6" s="328">
        <v>74</v>
      </c>
      <c r="AF6" s="328">
        <v>65</v>
      </c>
      <c r="AG6" s="328">
        <v>49</v>
      </c>
    </row>
    <row r="7" spans="1:33" ht="12.75" customHeight="1">
      <c r="A7" s="288">
        <v>22</v>
      </c>
      <c r="B7" s="842">
        <v>45153</v>
      </c>
      <c r="C7" s="843"/>
      <c r="D7" s="328">
        <v>2193</v>
      </c>
      <c r="E7" s="678">
        <v>0</v>
      </c>
      <c r="F7" s="787">
        <v>15</v>
      </c>
      <c r="G7" s="679">
        <v>0</v>
      </c>
      <c r="H7" s="328">
        <v>70</v>
      </c>
      <c r="I7" s="678">
        <v>0</v>
      </c>
      <c r="J7" s="787">
        <v>806</v>
      </c>
      <c r="K7" s="680">
        <v>0</v>
      </c>
      <c r="M7" s="328">
        <v>71</v>
      </c>
      <c r="N7" s="328">
        <v>296</v>
      </c>
      <c r="O7" s="328">
        <v>102</v>
      </c>
      <c r="P7" s="328">
        <v>112</v>
      </c>
      <c r="Q7" s="328">
        <v>101</v>
      </c>
      <c r="R7" s="328">
        <v>149</v>
      </c>
      <c r="S7" s="328">
        <v>129</v>
      </c>
      <c r="T7" s="328">
        <v>119</v>
      </c>
      <c r="U7" s="328">
        <v>149</v>
      </c>
      <c r="V7" s="328">
        <v>84</v>
      </c>
      <c r="W7" s="328">
        <v>109</v>
      </c>
      <c r="X7" s="328">
        <v>72</v>
      </c>
      <c r="Y7" s="328">
        <v>59</v>
      </c>
      <c r="Z7" s="328">
        <v>57</v>
      </c>
      <c r="AA7" s="328">
        <v>67</v>
      </c>
      <c r="AB7" s="328">
        <v>146</v>
      </c>
      <c r="AC7" s="328">
        <v>155</v>
      </c>
      <c r="AD7" s="328">
        <v>139.45714285714286</v>
      </c>
      <c r="AE7" s="328">
        <v>150</v>
      </c>
      <c r="AF7" s="328">
        <v>150</v>
      </c>
      <c r="AG7" s="328">
        <v>193</v>
      </c>
    </row>
    <row r="8" spans="1:33" ht="12.75" customHeight="1">
      <c r="A8" s="288">
        <v>21</v>
      </c>
      <c r="B8" s="842">
        <v>45184</v>
      </c>
      <c r="C8" s="843"/>
      <c r="D8" s="328">
        <v>2048</v>
      </c>
      <c r="E8" s="678">
        <v>0</v>
      </c>
      <c r="F8" s="787">
        <v>26</v>
      </c>
      <c r="G8" s="679">
        <v>0</v>
      </c>
      <c r="H8" s="328">
        <v>90</v>
      </c>
      <c r="I8" s="678">
        <v>0</v>
      </c>
      <c r="J8" s="787">
        <v>774</v>
      </c>
      <c r="K8" s="680">
        <v>0</v>
      </c>
      <c r="M8" s="328">
        <v>1785</v>
      </c>
      <c r="N8" s="328">
        <v>1608</v>
      </c>
      <c r="O8" s="328">
        <v>1979</v>
      </c>
      <c r="P8" s="328">
        <v>1575</v>
      </c>
      <c r="Q8" s="328">
        <v>1381</v>
      </c>
      <c r="R8" s="328">
        <v>1542</v>
      </c>
      <c r="S8" s="328">
        <v>1441</v>
      </c>
      <c r="T8" s="328">
        <v>1539</v>
      </c>
      <c r="U8" s="328">
        <v>1445</v>
      </c>
      <c r="V8" s="328">
        <v>1208</v>
      </c>
      <c r="W8" s="328">
        <v>1176</v>
      </c>
      <c r="X8" s="328">
        <v>759</v>
      </c>
      <c r="Y8" s="328">
        <v>719</v>
      </c>
      <c r="Z8" s="328">
        <v>759</v>
      </c>
      <c r="AA8" s="328">
        <v>1081</v>
      </c>
      <c r="AB8" s="328">
        <v>2101</v>
      </c>
      <c r="AC8" s="328">
        <v>2087</v>
      </c>
      <c r="AD8" s="328">
        <v>1990.5714285714287</v>
      </c>
      <c r="AE8" s="328">
        <v>2236</v>
      </c>
      <c r="AF8" s="328">
        <v>2197</v>
      </c>
      <c r="AG8" s="328">
        <v>2044</v>
      </c>
    </row>
    <row r="9" spans="1:33" ht="12.75" customHeight="1">
      <c r="A9" s="288">
        <v>20</v>
      </c>
      <c r="B9" s="842">
        <v>45214</v>
      </c>
      <c r="C9" s="843"/>
      <c r="D9" s="328">
        <v>2132</v>
      </c>
      <c r="E9" s="678">
        <v>0</v>
      </c>
      <c r="F9" s="787">
        <v>19</v>
      </c>
      <c r="G9" s="679">
        <v>0</v>
      </c>
      <c r="H9" s="328">
        <v>97</v>
      </c>
      <c r="I9" s="678">
        <v>0</v>
      </c>
      <c r="J9" s="787">
        <v>806</v>
      </c>
      <c r="K9" s="680">
        <v>0</v>
      </c>
    </row>
    <row r="10" spans="1:33" ht="12.75" customHeight="1">
      <c r="A10" s="288">
        <v>19</v>
      </c>
      <c r="B10" s="842">
        <v>45245</v>
      </c>
      <c r="C10" s="843"/>
      <c r="D10" s="328">
        <v>2172</v>
      </c>
      <c r="E10" s="678">
        <v>0</v>
      </c>
      <c r="F10" s="787">
        <v>16</v>
      </c>
      <c r="G10" s="679">
        <v>0</v>
      </c>
      <c r="H10" s="328">
        <v>71</v>
      </c>
      <c r="I10" s="678">
        <v>0</v>
      </c>
      <c r="J10" s="787">
        <v>813</v>
      </c>
      <c r="K10" s="680">
        <v>0</v>
      </c>
    </row>
    <row r="11" spans="1:33" ht="12.75" customHeight="1">
      <c r="A11" s="288">
        <v>18</v>
      </c>
      <c r="B11" s="842">
        <v>45275</v>
      </c>
      <c r="C11" s="843"/>
      <c r="D11" s="328">
        <v>1369</v>
      </c>
      <c r="E11" s="678">
        <v>0</v>
      </c>
      <c r="F11" s="787">
        <v>32</v>
      </c>
      <c r="G11" s="679">
        <v>0</v>
      </c>
      <c r="H11" s="328">
        <v>75</v>
      </c>
      <c r="I11" s="678">
        <v>0</v>
      </c>
      <c r="J11" s="787">
        <v>600</v>
      </c>
      <c r="K11" s="680">
        <v>0</v>
      </c>
    </row>
    <row r="12" spans="1:33" ht="12.75" customHeight="1">
      <c r="A12" s="288">
        <v>17</v>
      </c>
      <c r="B12" s="842">
        <v>45306</v>
      </c>
      <c r="C12" s="843"/>
      <c r="D12" s="328">
        <v>2056</v>
      </c>
      <c r="E12" s="678">
        <v>0</v>
      </c>
      <c r="F12" s="787">
        <v>13</v>
      </c>
      <c r="G12" s="679">
        <v>0</v>
      </c>
      <c r="H12" s="328">
        <v>87</v>
      </c>
      <c r="I12" s="678">
        <v>0</v>
      </c>
      <c r="J12" s="787">
        <v>1001</v>
      </c>
      <c r="K12" s="680">
        <v>0</v>
      </c>
    </row>
    <row r="13" spans="1:33" ht="12.75" customHeight="1">
      <c r="A13" s="288">
        <v>16</v>
      </c>
      <c r="B13" s="842">
        <v>45337</v>
      </c>
      <c r="C13" s="843"/>
      <c r="D13" s="328">
        <v>2468</v>
      </c>
      <c r="E13" s="678">
        <v>0</v>
      </c>
      <c r="F13" s="787">
        <v>54</v>
      </c>
      <c r="G13" s="679">
        <v>0</v>
      </c>
      <c r="H13" s="328">
        <v>92</v>
      </c>
      <c r="I13" s="678">
        <v>0</v>
      </c>
      <c r="J13" s="787">
        <v>1112</v>
      </c>
      <c r="K13" s="680">
        <v>0</v>
      </c>
    </row>
    <row r="14" spans="1:33" ht="12.75" customHeight="1">
      <c r="A14" s="288">
        <v>15</v>
      </c>
      <c r="B14" s="842">
        <v>45366</v>
      </c>
      <c r="C14" s="843"/>
      <c r="D14" s="328">
        <v>2658</v>
      </c>
      <c r="E14" s="678">
        <v>0</v>
      </c>
      <c r="F14" s="787">
        <v>19</v>
      </c>
      <c r="G14" s="679">
        <v>0</v>
      </c>
      <c r="H14" s="328">
        <v>92</v>
      </c>
      <c r="I14" s="678">
        <v>0</v>
      </c>
      <c r="J14" s="787">
        <v>1167</v>
      </c>
      <c r="K14" s="680">
        <v>0</v>
      </c>
    </row>
    <row r="15" spans="1:33" ht="12.75" customHeight="1">
      <c r="A15" s="288">
        <v>14</v>
      </c>
      <c r="B15" s="842">
        <v>45397</v>
      </c>
      <c r="C15" s="843"/>
      <c r="D15" s="328">
        <v>3500</v>
      </c>
      <c r="E15" s="678">
        <v>0</v>
      </c>
      <c r="F15" s="787">
        <v>16</v>
      </c>
      <c r="G15" s="679">
        <v>0</v>
      </c>
      <c r="H15" s="328">
        <v>99</v>
      </c>
      <c r="I15" s="678">
        <v>0</v>
      </c>
      <c r="J15" s="787">
        <v>1218</v>
      </c>
      <c r="K15" s="680">
        <v>0</v>
      </c>
    </row>
    <row r="16" spans="1:33" ht="12.75" customHeight="1">
      <c r="A16" s="288">
        <v>13</v>
      </c>
      <c r="B16" s="842">
        <v>45427</v>
      </c>
      <c r="C16" s="843"/>
      <c r="D16" s="328">
        <v>2371</v>
      </c>
      <c r="E16" s="678">
        <v>0</v>
      </c>
      <c r="F16" s="787">
        <v>30</v>
      </c>
      <c r="G16" s="679">
        <v>0</v>
      </c>
      <c r="H16" s="328">
        <v>78</v>
      </c>
      <c r="I16" s="678">
        <v>0</v>
      </c>
      <c r="J16" s="787">
        <v>1013</v>
      </c>
      <c r="K16" s="680">
        <v>0</v>
      </c>
    </row>
    <row r="17" spans="1:11" ht="12.75" customHeight="1">
      <c r="A17" s="288">
        <v>12</v>
      </c>
      <c r="B17" s="842">
        <v>45458</v>
      </c>
      <c r="C17" s="843"/>
      <c r="D17" s="328">
        <v>2120</v>
      </c>
      <c r="E17" s="678">
        <v>0</v>
      </c>
      <c r="F17" s="787">
        <v>9</v>
      </c>
      <c r="G17" s="679">
        <v>0</v>
      </c>
      <c r="H17" s="328">
        <v>80</v>
      </c>
      <c r="I17" s="678">
        <v>0</v>
      </c>
      <c r="J17" s="787">
        <v>1016</v>
      </c>
      <c r="K17" s="680">
        <v>0</v>
      </c>
    </row>
    <row r="18" spans="1:11" ht="12.75" customHeight="1">
      <c r="A18" s="288">
        <v>11</v>
      </c>
      <c r="B18" s="842">
        <v>45488</v>
      </c>
      <c r="C18" s="843"/>
      <c r="D18" s="328">
        <v>3108</v>
      </c>
      <c r="E18" s="678">
        <v>0</v>
      </c>
      <c r="F18" s="787">
        <v>9</v>
      </c>
      <c r="G18" s="679">
        <v>0</v>
      </c>
      <c r="H18" s="328">
        <v>83</v>
      </c>
      <c r="I18" s="678">
        <v>0</v>
      </c>
      <c r="J18" s="787">
        <v>1069</v>
      </c>
      <c r="K18" s="680">
        <v>0</v>
      </c>
    </row>
    <row r="19" spans="1:11" ht="12.75" customHeight="1">
      <c r="A19" s="288">
        <v>10</v>
      </c>
      <c r="B19" s="842">
        <v>45519</v>
      </c>
      <c r="C19" s="843"/>
      <c r="D19" s="328">
        <v>2352</v>
      </c>
      <c r="E19" s="678">
        <v>0</v>
      </c>
      <c r="F19" s="787">
        <v>9</v>
      </c>
      <c r="G19" s="679">
        <v>0</v>
      </c>
      <c r="H19" s="328">
        <v>63</v>
      </c>
      <c r="I19" s="678">
        <v>0</v>
      </c>
      <c r="J19" s="787">
        <v>816</v>
      </c>
      <c r="K19" s="680">
        <v>0</v>
      </c>
    </row>
    <row r="20" spans="1:11" ht="12.75" customHeight="1">
      <c r="A20" s="288">
        <v>9</v>
      </c>
      <c r="B20" s="842">
        <v>45550</v>
      </c>
      <c r="C20" s="843"/>
      <c r="D20" s="328">
        <v>3597</v>
      </c>
      <c r="E20" s="678">
        <v>0</v>
      </c>
      <c r="F20" s="787">
        <v>16</v>
      </c>
      <c r="G20" s="679">
        <v>0</v>
      </c>
      <c r="H20" s="328">
        <v>73</v>
      </c>
      <c r="I20" s="678">
        <v>0</v>
      </c>
      <c r="J20" s="787">
        <v>792</v>
      </c>
      <c r="K20" s="680">
        <v>0</v>
      </c>
    </row>
    <row r="21" spans="1:11" ht="12.75" customHeight="1">
      <c r="A21" s="288">
        <v>8</v>
      </c>
      <c r="B21" s="842">
        <v>45580</v>
      </c>
      <c r="C21" s="843"/>
      <c r="D21" s="328">
        <v>2514</v>
      </c>
      <c r="E21" s="678">
        <v>0</v>
      </c>
      <c r="F21" s="787">
        <v>9</v>
      </c>
      <c r="G21" s="679">
        <v>0</v>
      </c>
      <c r="H21" s="328">
        <v>80</v>
      </c>
      <c r="I21" s="678">
        <v>0</v>
      </c>
      <c r="J21" s="787">
        <v>850</v>
      </c>
      <c r="K21" s="680">
        <v>0</v>
      </c>
    </row>
    <row r="22" spans="1:11" ht="12.75" customHeight="1">
      <c r="A22" s="288">
        <v>7</v>
      </c>
      <c r="B22" s="842">
        <v>45611</v>
      </c>
      <c r="C22" s="843"/>
      <c r="D22" s="328">
        <v>2051</v>
      </c>
      <c r="E22" s="678">
        <v>0</v>
      </c>
      <c r="F22" s="787">
        <v>8</v>
      </c>
      <c r="G22" s="679">
        <v>0</v>
      </c>
      <c r="H22" s="328">
        <v>78</v>
      </c>
      <c r="I22" s="678">
        <v>0</v>
      </c>
      <c r="J22" s="787">
        <v>692</v>
      </c>
      <c r="K22" s="680">
        <v>0</v>
      </c>
    </row>
    <row r="23" spans="1:11" ht="12.75" customHeight="1">
      <c r="A23" s="288">
        <v>6</v>
      </c>
      <c r="B23" s="842">
        <v>45641</v>
      </c>
      <c r="C23" s="843"/>
      <c r="D23" s="328">
        <v>1011</v>
      </c>
      <c r="E23" s="678">
        <v>0</v>
      </c>
      <c r="F23" s="787">
        <v>4</v>
      </c>
      <c r="G23" s="679">
        <v>0</v>
      </c>
      <c r="H23" s="328">
        <v>37</v>
      </c>
      <c r="I23" s="678">
        <v>0</v>
      </c>
      <c r="J23" s="787">
        <v>348</v>
      </c>
      <c r="K23" s="680">
        <v>0</v>
      </c>
    </row>
    <row r="24" spans="1:11" ht="12.75" customHeight="1">
      <c r="A24" s="288">
        <v>5</v>
      </c>
      <c r="B24" s="842">
        <v>45672</v>
      </c>
      <c r="C24" s="843"/>
      <c r="D24" s="328">
        <v>2270</v>
      </c>
      <c r="E24" s="678">
        <v>0</v>
      </c>
      <c r="F24" s="787">
        <v>7</v>
      </c>
      <c r="G24" s="679">
        <v>0</v>
      </c>
      <c r="H24" s="328">
        <v>77</v>
      </c>
      <c r="I24" s="678">
        <v>0</v>
      </c>
      <c r="J24" s="787">
        <v>849</v>
      </c>
      <c r="K24" s="680">
        <v>0</v>
      </c>
    </row>
    <row r="25" spans="1:11" ht="12.75" customHeight="1">
      <c r="A25" s="288">
        <v>4</v>
      </c>
      <c r="B25" s="842">
        <v>45703</v>
      </c>
      <c r="C25" s="843"/>
      <c r="D25" s="328">
        <v>2388</v>
      </c>
      <c r="E25" s="678">
        <v>0</v>
      </c>
      <c r="F25" s="787">
        <v>21</v>
      </c>
      <c r="G25" s="679">
        <v>0</v>
      </c>
      <c r="H25" s="328">
        <v>67</v>
      </c>
      <c r="I25" s="678">
        <v>0</v>
      </c>
      <c r="J25" s="787">
        <v>971</v>
      </c>
      <c r="K25" s="680">
        <v>0</v>
      </c>
    </row>
    <row r="26" spans="1:11" ht="12.75" customHeight="1">
      <c r="A26" s="288">
        <v>3</v>
      </c>
      <c r="B26" s="842">
        <v>45731</v>
      </c>
      <c r="C26" s="843"/>
      <c r="D26" s="328">
        <v>2917</v>
      </c>
      <c r="E26" s="678">
        <v>0</v>
      </c>
      <c r="F26" s="787">
        <v>19</v>
      </c>
      <c r="G26" s="679">
        <v>0</v>
      </c>
      <c r="H26" s="328">
        <v>83</v>
      </c>
      <c r="I26" s="678">
        <v>0</v>
      </c>
      <c r="J26" s="787">
        <v>1054</v>
      </c>
      <c r="K26" s="680">
        <v>0</v>
      </c>
    </row>
    <row r="27" spans="1:11" ht="12.75" customHeight="1">
      <c r="A27" s="288">
        <v>2</v>
      </c>
      <c r="B27" s="842">
        <v>45762</v>
      </c>
      <c r="C27" s="843"/>
      <c r="D27" s="328">
        <v>3081</v>
      </c>
      <c r="E27" s="678">
        <v>0</v>
      </c>
      <c r="F27" s="787">
        <v>13</v>
      </c>
      <c r="G27" s="679">
        <v>0</v>
      </c>
      <c r="H27" s="328">
        <v>80</v>
      </c>
      <c r="I27" s="678">
        <v>0</v>
      </c>
      <c r="J27" s="787">
        <v>1072</v>
      </c>
      <c r="K27" s="680">
        <v>0</v>
      </c>
    </row>
    <row r="28" spans="1:11" ht="12.75" customHeight="1">
      <c r="A28" s="288">
        <v>1</v>
      </c>
      <c r="B28" s="842">
        <v>45792</v>
      </c>
      <c r="C28" s="843"/>
      <c r="D28" s="328">
        <v>2732</v>
      </c>
      <c r="E28" s="678">
        <v>0</v>
      </c>
      <c r="F28" s="787">
        <v>15</v>
      </c>
      <c r="G28" s="679">
        <v>0</v>
      </c>
      <c r="H28" s="328">
        <v>73</v>
      </c>
      <c r="I28" s="678">
        <v>0</v>
      </c>
      <c r="J28" s="787">
        <v>924</v>
      </c>
      <c r="K28" s="680">
        <v>0</v>
      </c>
    </row>
    <row r="29" spans="1:11" ht="12.75" customHeight="1">
      <c r="A29" s="288">
        <v>0</v>
      </c>
      <c r="B29" s="842">
        <v>45823</v>
      </c>
      <c r="C29" s="843"/>
      <c r="D29" s="328">
        <v>2068</v>
      </c>
      <c r="E29" s="678">
        <v>0</v>
      </c>
      <c r="F29" s="787">
        <v>11</v>
      </c>
      <c r="G29" s="679">
        <v>0</v>
      </c>
      <c r="H29" s="328">
        <v>43</v>
      </c>
      <c r="I29" s="678">
        <v>0</v>
      </c>
      <c r="J29" s="787">
        <v>690</v>
      </c>
      <c r="K29" s="680">
        <v>0</v>
      </c>
    </row>
    <row r="30" spans="1:11" ht="12.75" customHeight="1">
      <c r="B30" s="337"/>
      <c r="C30" s="338"/>
      <c r="D30" s="328"/>
      <c r="E30" s="339"/>
      <c r="F30" s="788"/>
      <c r="G30" s="341"/>
      <c r="H30" s="339"/>
      <c r="I30" s="339"/>
      <c r="J30" s="789"/>
      <c r="K30" s="338"/>
    </row>
    <row r="31" spans="1:11" ht="12.75" customHeight="1">
      <c r="A31" s="288">
        <v>2022</v>
      </c>
      <c r="B31" s="853" t="s">
        <v>491</v>
      </c>
      <c r="C31" s="854"/>
      <c r="D31" s="345">
        <v>15456</v>
      </c>
      <c r="E31" s="346"/>
      <c r="F31" s="782">
        <v>86</v>
      </c>
      <c r="G31" s="348"/>
      <c r="H31" s="349">
        <v>423</v>
      </c>
      <c r="I31" s="346"/>
      <c r="J31" s="783">
        <v>5560</v>
      </c>
      <c r="K31" s="365"/>
    </row>
    <row r="32" spans="1:11" ht="12.75" customHeight="1">
      <c r="A32" s="288">
        <v>2021</v>
      </c>
      <c r="B32" s="853" t="s">
        <v>492</v>
      </c>
      <c r="C32" s="854"/>
      <c r="D32" s="345">
        <v>15173</v>
      </c>
      <c r="E32" s="346"/>
      <c r="F32" s="782">
        <v>141</v>
      </c>
      <c r="G32" s="348"/>
      <c r="H32" s="349">
        <v>528</v>
      </c>
      <c r="I32" s="346"/>
      <c r="J32" s="783">
        <v>6527</v>
      </c>
      <c r="K32" s="365"/>
    </row>
    <row r="33" spans="1:11" ht="17.7" customHeight="1">
      <c r="B33" s="687" t="s">
        <v>5</v>
      </c>
      <c r="C33" s="353" t="s">
        <v>493</v>
      </c>
      <c r="D33" s="354">
        <v>1.8651552099123503E-2</v>
      </c>
      <c r="E33" s="355"/>
      <c r="F33" s="784">
        <v>-0.39007092198581561</v>
      </c>
      <c r="G33" s="355"/>
      <c r="H33" s="354">
        <v>-0.19886363636363635</v>
      </c>
      <c r="I33" s="355"/>
      <c r="J33" s="354">
        <v>-0.14815382258311627</v>
      </c>
      <c r="K33" s="366"/>
    </row>
    <row r="34" spans="1:11" ht="12.75" customHeight="1" thickBot="1">
      <c r="B34" s="358"/>
      <c r="C34" s="359"/>
      <c r="D34" s="360"/>
      <c r="E34" s="360"/>
      <c r="F34" s="361"/>
      <c r="G34" s="362"/>
      <c r="H34" s="360"/>
      <c r="I34" s="360"/>
      <c r="J34" s="361"/>
      <c r="K34" s="359"/>
    </row>
    <row r="35" spans="1:11" ht="12.75" customHeight="1">
      <c r="B35" s="315" t="s">
        <v>378</v>
      </c>
      <c r="H35" s="316" t="s">
        <v>267</v>
      </c>
    </row>
    <row r="36" spans="1:11" ht="12.75" customHeight="1">
      <c r="A36" s="288">
        <v>1</v>
      </c>
    </row>
  </sheetData>
  <mergeCells count="55">
    <mergeCell ref="B19:C19"/>
    <mergeCell ref="B1:K1"/>
    <mergeCell ref="B2:C4"/>
    <mergeCell ref="D2:K2"/>
    <mergeCell ref="D3:K3"/>
    <mergeCell ref="D4:E4"/>
    <mergeCell ref="F4:G4"/>
    <mergeCell ref="H4:I4"/>
    <mergeCell ref="J4:K4"/>
    <mergeCell ref="B10:C10"/>
    <mergeCell ref="B15:C15"/>
    <mergeCell ref="B16:C16"/>
    <mergeCell ref="B17:C17"/>
    <mergeCell ref="B18:C18"/>
    <mergeCell ref="B31:C31"/>
    <mergeCell ref="B32:C32"/>
    <mergeCell ref="B23:C23"/>
    <mergeCell ref="B24:C24"/>
    <mergeCell ref="B25:C25"/>
    <mergeCell ref="B26:C26"/>
    <mergeCell ref="B27:C27"/>
    <mergeCell ref="B28:C28"/>
    <mergeCell ref="M4:M5"/>
    <mergeCell ref="N4:N5"/>
    <mergeCell ref="O4:O5"/>
    <mergeCell ref="P4:P5"/>
    <mergeCell ref="B29:C29"/>
    <mergeCell ref="B22:C22"/>
    <mergeCell ref="B11:C11"/>
    <mergeCell ref="B12:C12"/>
    <mergeCell ref="B13:C13"/>
    <mergeCell ref="B14:C14"/>
    <mergeCell ref="B20:C20"/>
    <mergeCell ref="B21:C21"/>
    <mergeCell ref="B6:C6"/>
    <mergeCell ref="B7:C7"/>
    <mergeCell ref="B8:C8"/>
    <mergeCell ref="B9:C9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F4:AF5"/>
    <mergeCell ref="AG4:AG5"/>
    <mergeCell ref="AA4:AA5"/>
    <mergeCell ref="AB4:AB5"/>
    <mergeCell ref="AC4:AC5"/>
    <mergeCell ref="AD4:AD5"/>
    <mergeCell ref="AE4:AE5"/>
  </mergeCells>
  <conditionalFormatting sqref="D33:K33">
    <cfRule type="cellIs" dxfId="18" priority="1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5" firstPageNumber="18" orientation="portrait" useFirstPageNumber="1" r:id="rId1"/>
  <headerFooter>
    <oddHeader>&amp;L&amp;G&amp;R&amp;G</oddHeader>
    <oddFooter xml:space="preserve">&amp;C&amp;"Arial Black,Normal"&amp;12 &amp;K03+00022&amp;R&amp;"Arial Black,Gras"&amp;14&amp;K03+000Janvier 2024 | N°53&amp;G  </oddFooter>
  </headerFooter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Feuil14">
    <tabColor rgb="FF00B0F0"/>
  </sheetPr>
  <dimension ref="A1:K34"/>
  <sheetViews>
    <sheetView showZeros="0" zoomScale="90" zoomScaleNormal="90" zoomScalePageLayoutView="80" workbookViewId="0">
      <selection activeCell="D5" sqref="D5:K32"/>
    </sheetView>
  </sheetViews>
  <sheetFormatPr baseColWidth="10" defaultColWidth="11.44140625" defaultRowHeight="12.75" customHeight="1"/>
  <cols>
    <col min="1" max="1" width="4.6640625" style="288" customWidth="1"/>
    <col min="2" max="2" width="9.44140625" style="33" customWidth="1"/>
    <col min="3" max="3" width="12.5546875" style="33" customWidth="1"/>
    <col min="4" max="4" width="10.6640625" style="33" customWidth="1"/>
    <col min="5" max="5" width="1.6640625" style="33" customWidth="1"/>
    <col min="6" max="6" width="10.6640625" style="33" customWidth="1"/>
    <col min="7" max="7" width="1.6640625" style="33" customWidth="1"/>
    <col min="8" max="8" width="10.6640625" style="33" customWidth="1"/>
    <col min="9" max="9" width="1.6640625" style="33" customWidth="1"/>
    <col min="10" max="10" width="11.33203125" style="33" customWidth="1"/>
    <col min="11" max="11" width="1.6640625" style="33" customWidth="1"/>
    <col min="12" max="12" width="11.44140625" style="33" customWidth="1"/>
    <col min="13" max="16384" width="11.44140625" style="33"/>
  </cols>
  <sheetData>
    <row r="1" spans="1:11" ht="27.75" customHeight="1" thickBot="1">
      <c r="B1" s="830" t="s">
        <v>394</v>
      </c>
      <c r="C1" s="830"/>
      <c r="D1" s="830"/>
      <c r="E1" s="830"/>
      <c r="F1" s="830"/>
      <c r="G1" s="830"/>
      <c r="H1" s="830"/>
      <c r="I1" s="830"/>
      <c r="J1" s="830"/>
      <c r="K1" s="830"/>
    </row>
    <row r="2" spans="1:11" ht="16.5" customHeight="1" thickBot="1">
      <c r="B2" s="844" t="s">
        <v>6</v>
      </c>
      <c r="C2" s="845"/>
      <c r="D2" s="831" t="s">
        <v>76</v>
      </c>
      <c r="E2" s="832"/>
      <c r="F2" s="832"/>
      <c r="G2" s="832"/>
      <c r="H2" s="832"/>
      <c r="I2" s="832"/>
      <c r="J2" s="832"/>
      <c r="K2" s="838"/>
    </row>
    <row r="3" spans="1:11" ht="42.75" customHeight="1" thickBot="1">
      <c r="B3" s="851"/>
      <c r="C3" s="852"/>
      <c r="D3" s="831" t="s">
        <v>119</v>
      </c>
      <c r="E3" s="837"/>
      <c r="F3" s="836" t="s">
        <v>296</v>
      </c>
      <c r="G3" s="837"/>
      <c r="H3" s="832" t="s">
        <v>14</v>
      </c>
      <c r="I3" s="832"/>
      <c r="J3" s="836" t="s">
        <v>13</v>
      </c>
      <c r="K3" s="838"/>
    </row>
    <row r="4" spans="1:11" ht="12.75" customHeight="1">
      <c r="B4" s="289" t="s">
        <v>7</v>
      </c>
      <c r="C4" s="290"/>
      <c r="D4" s="326"/>
      <c r="E4" s="326"/>
      <c r="F4" s="293"/>
      <c r="G4" s="327"/>
      <c r="H4" s="293"/>
      <c r="I4" s="327"/>
      <c r="J4" s="326"/>
      <c r="K4" s="290"/>
    </row>
    <row r="5" spans="1:11" ht="12.75" customHeight="1">
      <c r="A5" s="288">
        <v>23</v>
      </c>
      <c r="B5" s="815">
        <v>45214</v>
      </c>
      <c r="C5" s="816"/>
      <c r="D5" s="328">
        <v>111785.29329999999</v>
      </c>
      <c r="E5" s="367">
        <v>0</v>
      </c>
      <c r="F5" s="333">
        <v>15852</v>
      </c>
      <c r="G5" s="368">
        <v>0</v>
      </c>
      <c r="H5" s="333">
        <v>5296.5010000000002</v>
      </c>
      <c r="I5" s="368">
        <v>0</v>
      </c>
      <c r="J5" s="328">
        <v>65013.304999999993</v>
      </c>
      <c r="K5" s="369">
        <v>0</v>
      </c>
    </row>
    <row r="6" spans="1:11" ht="12.75" customHeight="1">
      <c r="A6" s="288">
        <v>22</v>
      </c>
      <c r="B6" s="815">
        <v>45245</v>
      </c>
      <c r="C6" s="816"/>
      <c r="D6" s="328">
        <v>108023.5405</v>
      </c>
      <c r="E6" s="367">
        <v>0</v>
      </c>
      <c r="F6" s="333">
        <v>15031.130999999999</v>
      </c>
      <c r="G6" s="368">
        <v>0</v>
      </c>
      <c r="H6" s="333">
        <v>5659.2</v>
      </c>
      <c r="I6" s="368">
        <v>0</v>
      </c>
      <c r="J6" s="328">
        <v>60210.959000000003</v>
      </c>
      <c r="K6" s="369">
        <v>0</v>
      </c>
    </row>
    <row r="7" spans="1:11" ht="12.75" customHeight="1">
      <c r="A7" s="288">
        <v>21</v>
      </c>
      <c r="B7" s="815">
        <v>45275</v>
      </c>
      <c r="C7" s="816"/>
      <c r="D7" s="328">
        <v>109832.503</v>
      </c>
      <c r="E7" s="367">
        <v>0</v>
      </c>
      <c r="F7" s="333">
        <v>16632.921999999999</v>
      </c>
      <c r="G7" s="368">
        <v>0</v>
      </c>
      <c r="H7" s="333">
        <v>5356.4870000000001</v>
      </c>
      <c r="I7" s="368">
        <v>0</v>
      </c>
      <c r="J7" s="328">
        <v>60632.192999999999</v>
      </c>
      <c r="K7" s="369">
        <v>0</v>
      </c>
    </row>
    <row r="8" spans="1:11" ht="12.75" customHeight="1">
      <c r="A8" s="288">
        <v>20</v>
      </c>
      <c r="B8" s="815">
        <v>45306</v>
      </c>
      <c r="C8" s="816"/>
      <c r="D8" s="328">
        <v>91712.455000000002</v>
      </c>
      <c r="E8" s="367">
        <v>0</v>
      </c>
      <c r="F8" s="333">
        <v>13969.234</v>
      </c>
      <c r="G8" s="368">
        <v>0</v>
      </c>
      <c r="H8" s="333">
        <v>4269.5020000000004</v>
      </c>
      <c r="I8" s="368">
        <v>0</v>
      </c>
      <c r="J8" s="328">
        <v>49515.201999999997</v>
      </c>
      <c r="K8" s="369">
        <v>0</v>
      </c>
    </row>
    <row r="9" spans="1:11" ht="12.75" customHeight="1">
      <c r="A9" s="288">
        <v>19</v>
      </c>
      <c r="B9" s="815">
        <v>45337</v>
      </c>
      <c r="C9" s="816"/>
      <c r="D9" s="328">
        <v>86284.54250000001</v>
      </c>
      <c r="E9" s="367">
        <v>0</v>
      </c>
      <c r="F9" s="333">
        <v>13156.645</v>
      </c>
      <c r="G9" s="368">
        <v>0</v>
      </c>
      <c r="H9" s="333">
        <v>4624.3429999999998</v>
      </c>
      <c r="I9" s="368">
        <v>0</v>
      </c>
      <c r="J9" s="328">
        <v>48307.451000000001</v>
      </c>
      <c r="K9" s="369">
        <v>0</v>
      </c>
    </row>
    <row r="10" spans="1:11" ht="12.75" customHeight="1">
      <c r="A10" s="288">
        <v>18</v>
      </c>
      <c r="B10" s="815">
        <v>45366</v>
      </c>
      <c r="C10" s="816"/>
      <c r="D10" s="328">
        <v>88625.307000000001</v>
      </c>
      <c r="E10" s="367">
        <v>0</v>
      </c>
      <c r="F10" s="333">
        <v>14683.136999999999</v>
      </c>
      <c r="G10" s="368">
        <v>0</v>
      </c>
      <c r="H10" s="333">
        <v>4628.3500000000004</v>
      </c>
      <c r="I10" s="368">
        <v>0</v>
      </c>
      <c r="J10" s="328">
        <v>52060.959000000003</v>
      </c>
      <c r="K10" s="369">
        <v>0</v>
      </c>
    </row>
    <row r="11" spans="1:11" ht="12.75" customHeight="1">
      <c r="A11" s="288">
        <v>17</v>
      </c>
      <c r="B11" s="815">
        <v>45397</v>
      </c>
      <c r="C11" s="816"/>
      <c r="D11" s="328">
        <v>93555.867500000008</v>
      </c>
      <c r="E11" s="367">
        <v>0</v>
      </c>
      <c r="F11" s="333">
        <v>14896.653</v>
      </c>
      <c r="G11" s="368">
        <v>0</v>
      </c>
      <c r="H11" s="333">
        <v>5772.0230000000001</v>
      </c>
      <c r="I11" s="368">
        <v>0</v>
      </c>
      <c r="J11" s="328">
        <v>53511.699000000001</v>
      </c>
      <c r="K11" s="369">
        <v>0</v>
      </c>
    </row>
    <row r="12" spans="1:11" ht="12.75" customHeight="1">
      <c r="A12" s="288">
        <v>16</v>
      </c>
      <c r="B12" s="815">
        <v>45427</v>
      </c>
      <c r="C12" s="816"/>
      <c r="D12" s="328">
        <v>103592.69475000001</v>
      </c>
      <c r="E12" s="367">
        <v>0</v>
      </c>
      <c r="F12" s="333">
        <v>16155.865249999999</v>
      </c>
      <c r="G12" s="368">
        <v>0</v>
      </c>
      <c r="H12" s="333">
        <v>6259.2160000000003</v>
      </c>
      <c r="I12" s="368">
        <v>0</v>
      </c>
      <c r="J12" s="328">
        <v>57508.231</v>
      </c>
      <c r="K12" s="369">
        <v>0</v>
      </c>
    </row>
    <row r="13" spans="1:11" ht="12.75" customHeight="1">
      <c r="A13" s="288">
        <v>15</v>
      </c>
      <c r="B13" s="815">
        <v>45458</v>
      </c>
      <c r="C13" s="816"/>
      <c r="D13" s="328">
        <v>98040.65849999999</v>
      </c>
      <c r="E13" s="367">
        <v>0</v>
      </c>
      <c r="F13" s="333">
        <v>15235.071</v>
      </c>
      <c r="G13" s="368">
        <v>0</v>
      </c>
      <c r="H13" s="333">
        <v>5628.9760000000006</v>
      </c>
      <c r="I13" s="368">
        <v>0</v>
      </c>
      <c r="J13" s="328">
        <v>54794.612000000001</v>
      </c>
      <c r="K13" s="369">
        <v>0</v>
      </c>
    </row>
    <row r="14" spans="1:11" ht="12.75" customHeight="1">
      <c r="A14" s="288">
        <v>14</v>
      </c>
      <c r="B14" s="815">
        <v>45488</v>
      </c>
      <c r="C14" s="816"/>
      <c r="D14" s="328">
        <v>116506.307</v>
      </c>
      <c r="E14" s="367">
        <v>0</v>
      </c>
      <c r="F14" s="333">
        <v>16826.985000000001</v>
      </c>
      <c r="G14" s="368">
        <v>0</v>
      </c>
      <c r="H14" s="333">
        <v>6369.6210000000001</v>
      </c>
      <c r="I14" s="368">
        <v>0</v>
      </c>
      <c r="J14" s="328">
        <v>63573.542000000001</v>
      </c>
      <c r="K14" s="369">
        <v>0</v>
      </c>
    </row>
    <row r="15" spans="1:11" ht="12.75" customHeight="1">
      <c r="A15" s="288">
        <v>13</v>
      </c>
      <c r="B15" s="815">
        <v>45519</v>
      </c>
      <c r="C15" s="816"/>
      <c r="D15" s="328">
        <v>118703.64049999999</v>
      </c>
      <c r="E15" s="367">
        <v>0</v>
      </c>
      <c r="F15" s="333">
        <v>16968.103999999999</v>
      </c>
      <c r="G15" s="368">
        <v>0</v>
      </c>
      <c r="H15" s="333">
        <v>6709.7950000000001</v>
      </c>
      <c r="I15" s="368">
        <v>0</v>
      </c>
      <c r="J15" s="328">
        <v>67088.066000000006</v>
      </c>
      <c r="K15" s="369">
        <v>0</v>
      </c>
    </row>
    <row r="16" spans="1:11" ht="12.75" customHeight="1">
      <c r="A16" s="288">
        <v>12</v>
      </c>
      <c r="B16" s="815">
        <v>45550</v>
      </c>
      <c r="C16" s="816"/>
      <c r="D16" s="328">
        <v>112246.5125</v>
      </c>
      <c r="E16" s="367">
        <v>0</v>
      </c>
      <c r="F16" s="333">
        <v>16228.595000000001</v>
      </c>
      <c r="G16" s="368">
        <v>0</v>
      </c>
      <c r="H16" s="333">
        <v>6923.8130000000001</v>
      </c>
      <c r="I16" s="368">
        <v>0</v>
      </c>
      <c r="J16" s="328">
        <v>60002.525999999998</v>
      </c>
      <c r="K16" s="369">
        <v>0</v>
      </c>
    </row>
    <row r="17" spans="1:11" ht="12.75" customHeight="1">
      <c r="A17" s="288">
        <v>11</v>
      </c>
      <c r="B17" s="815">
        <v>45580</v>
      </c>
      <c r="C17" s="816"/>
      <c r="D17" s="328">
        <v>120066.76449999999</v>
      </c>
      <c r="E17" s="367">
        <v>0</v>
      </c>
      <c r="F17" s="333">
        <v>18207.042000000001</v>
      </c>
      <c r="G17" s="368">
        <v>0</v>
      </c>
      <c r="H17" s="333">
        <v>5921.7919999999995</v>
      </c>
      <c r="I17" s="368">
        <v>0</v>
      </c>
      <c r="J17" s="328">
        <v>68227.956000000006</v>
      </c>
      <c r="K17" s="369">
        <v>0</v>
      </c>
    </row>
    <row r="18" spans="1:11" ht="12.75" customHeight="1">
      <c r="A18" s="288">
        <v>10</v>
      </c>
      <c r="B18" s="815">
        <v>45611</v>
      </c>
      <c r="C18" s="816"/>
      <c r="D18" s="328">
        <v>122224.606</v>
      </c>
      <c r="E18" s="367">
        <v>0</v>
      </c>
      <c r="F18" s="333">
        <v>16692.582000000002</v>
      </c>
      <c r="G18" s="368">
        <v>0</v>
      </c>
      <c r="H18" s="333">
        <v>6019.527</v>
      </c>
      <c r="I18" s="368">
        <v>0</v>
      </c>
      <c r="J18" s="328">
        <v>67648.192999999999</v>
      </c>
      <c r="K18" s="369">
        <v>0</v>
      </c>
    </row>
    <row r="19" spans="1:11" ht="12.75" customHeight="1">
      <c r="A19" s="288">
        <v>9</v>
      </c>
      <c r="B19" s="815">
        <v>45641</v>
      </c>
      <c r="C19" s="816"/>
      <c r="D19" s="328">
        <v>120653.14800400002</v>
      </c>
      <c r="E19" s="367">
        <v>0</v>
      </c>
      <c r="F19" s="333">
        <v>18385.307001000001</v>
      </c>
      <c r="G19" s="368">
        <v>0</v>
      </c>
      <c r="H19" s="333">
        <v>5906.0000010000003</v>
      </c>
      <c r="I19" s="368">
        <v>0</v>
      </c>
      <c r="J19" s="328">
        <v>65194.082002000003</v>
      </c>
      <c r="K19" s="369">
        <v>0</v>
      </c>
    </row>
    <row r="20" spans="1:11" ht="12.75" customHeight="1">
      <c r="A20" s="288">
        <v>8</v>
      </c>
      <c r="B20" s="815">
        <v>45672</v>
      </c>
      <c r="C20" s="816"/>
      <c r="D20" s="328">
        <v>106464.18000000001</v>
      </c>
      <c r="E20" s="367">
        <v>0</v>
      </c>
      <c r="F20" s="333">
        <v>16170.414999999999</v>
      </c>
      <c r="G20" s="368">
        <v>0</v>
      </c>
      <c r="H20" s="333">
        <v>5896.5380000000005</v>
      </c>
      <c r="I20" s="368">
        <v>0</v>
      </c>
      <c r="J20" s="328">
        <v>55153.902000000002</v>
      </c>
      <c r="K20" s="369">
        <v>0</v>
      </c>
    </row>
    <row r="21" spans="1:11" ht="12.75" customHeight="1">
      <c r="A21" s="288">
        <v>7</v>
      </c>
      <c r="B21" s="815">
        <v>45703</v>
      </c>
      <c r="C21" s="816"/>
      <c r="D21" s="328">
        <v>87239.394499999995</v>
      </c>
      <c r="E21" s="367">
        <v>0</v>
      </c>
      <c r="F21" s="333">
        <v>14158.095000000001</v>
      </c>
      <c r="G21" s="368">
        <v>0</v>
      </c>
      <c r="H21" s="333">
        <v>3965.5</v>
      </c>
      <c r="I21" s="368">
        <v>0</v>
      </c>
      <c r="J21" s="328">
        <v>49502.092000000004</v>
      </c>
      <c r="K21" s="369">
        <v>0</v>
      </c>
    </row>
    <row r="22" spans="1:11" ht="12.75" customHeight="1">
      <c r="A22" s="288">
        <v>6</v>
      </c>
      <c r="B22" s="815">
        <v>45731</v>
      </c>
      <c r="C22" s="816"/>
      <c r="D22" s="328">
        <v>89803.574699999997</v>
      </c>
      <c r="E22" s="367">
        <v>0</v>
      </c>
      <c r="F22" s="333">
        <v>15014.563</v>
      </c>
      <c r="G22" s="368">
        <v>0</v>
      </c>
      <c r="H22" s="333">
        <v>4166.5131999999994</v>
      </c>
      <c r="I22" s="368">
        <v>0</v>
      </c>
      <c r="J22" s="328">
        <v>53150.235499999995</v>
      </c>
      <c r="K22" s="369">
        <v>0</v>
      </c>
    </row>
    <row r="23" spans="1:11" ht="12.75" customHeight="1">
      <c r="A23" s="288">
        <v>5</v>
      </c>
      <c r="B23" s="815">
        <v>45762</v>
      </c>
      <c r="C23" s="816"/>
      <c r="D23" s="328">
        <v>107359.37500000001</v>
      </c>
      <c r="E23" s="367">
        <v>0</v>
      </c>
      <c r="F23" s="333">
        <v>17911.508000000002</v>
      </c>
      <c r="G23" s="368">
        <v>0</v>
      </c>
      <c r="H23" s="333">
        <v>4610.0320000000002</v>
      </c>
      <c r="I23" s="368">
        <v>0</v>
      </c>
      <c r="J23" s="328">
        <v>59051.489000000001</v>
      </c>
      <c r="K23" s="369">
        <v>0</v>
      </c>
    </row>
    <row r="24" spans="1:11" ht="12.75" customHeight="1">
      <c r="A24" s="288">
        <v>4</v>
      </c>
      <c r="B24" s="815">
        <v>45792</v>
      </c>
      <c r="C24" s="816"/>
      <c r="D24" s="328">
        <v>110091.97750000001</v>
      </c>
      <c r="E24" s="367">
        <v>0</v>
      </c>
      <c r="F24" s="333">
        <v>17163.807999999997</v>
      </c>
      <c r="G24" s="368">
        <v>0</v>
      </c>
      <c r="H24" s="333">
        <v>5411</v>
      </c>
      <c r="I24" s="368">
        <v>0</v>
      </c>
      <c r="J24" s="328">
        <v>61535.309000000001</v>
      </c>
      <c r="K24" s="369">
        <v>0</v>
      </c>
    </row>
    <row r="25" spans="1:11" ht="12.75" customHeight="1">
      <c r="A25" s="288">
        <v>3</v>
      </c>
      <c r="B25" s="815">
        <v>45823</v>
      </c>
      <c r="C25" s="816"/>
      <c r="D25" s="328">
        <v>109532.38750000001</v>
      </c>
      <c r="E25" s="367">
        <v>0</v>
      </c>
      <c r="F25" s="333">
        <v>17199.010000000002</v>
      </c>
      <c r="G25" s="368">
        <v>0</v>
      </c>
      <c r="H25" s="333">
        <v>4683.5</v>
      </c>
      <c r="I25" s="368">
        <v>0</v>
      </c>
      <c r="J25" s="328">
        <v>61793.919000000002</v>
      </c>
      <c r="K25" s="369">
        <v>0</v>
      </c>
    </row>
    <row r="26" spans="1:11" ht="12.75" customHeight="1">
      <c r="A26" s="288">
        <v>2</v>
      </c>
      <c r="B26" s="815">
        <v>45853</v>
      </c>
      <c r="C26" s="816"/>
      <c r="D26" s="328">
        <v>121600.2865</v>
      </c>
      <c r="E26" s="367">
        <v>0</v>
      </c>
      <c r="F26" s="333">
        <v>19011.317999999999</v>
      </c>
      <c r="G26" s="368">
        <v>0</v>
      </c>
      <c r="H26" s="333">
        <v>5373.6630000000005</v>
      </c>
      <c r="I26" s="368">
        <v>0</v>
      </c>
      <c r="J26" s="328">
        <v>69403.239999999991</v>
      </c>
      <c r="K26" s="369">
        <v>0</v>
      </c>
    </row>
    <row r="27" spans="1:11" ht="12.75" customHeight="1">
      <c r="A27" s="288">
        <v>1</v>
      </c>
      <c r="B27" s="815">
        <v>45884</v>
      </c>
      <c r="C27" s="816"/>
      <c r="D27" s="328">
        <v>123496.94200000001</v>
      </c>
      <c r="E27" s="367">
        <v>0</v>
      </c>
      <c r="F27" s="333">
        <v>18577.192000000003</v>
      </c>
      <c r="G27" s="368">
        <v>0</v>
      </c>
      <c r="H27" s="333">
        <v>4518.3410000000003</v>
      </c>
      <c r="I27" s="368">
        <v>0</v>
      </c>
      <c r="J27" s="328">
        <v>68920.900999999998</v>
      </c>
      <c r="K27" s="369">
        <v>0</v>
      </c>
    </row>
    <row r="28" spans="1:11" ht="12.75" customHeight="1">
      <c r="A28" s="288">
        <v>0</v>
      </c>
      <c r="B28" s="815">
        <v>45915</v>
      </c>
      <c r="C28" s="816"/>
      <c r="D28" s="328">
        <v>119241.37850000001</v>
      </c>
      <c r="E28" s="367">
        <v>0</v>
      </c>
      <c r="F28" s="333">
        <v>18562.662</v>
      </c>
      <c r="G28" s="368">
        <v>0</v>
      </c>
      <c r="H28" s="333">
        <v>3874</v>
      </c>
      <c r="I28" s="368">
        <v>0</v>
      </c>
      <c r="J28" s="328">
        <v>67769.919000000009</v>
      </c>
      <c r="K28" s="369">
        <v>0</v>
      </c>
    </row>
    <row r="29" spans="1:11" ht="12.75" customHeight="1">
      <c r="B29" s="337"/>
      <c r="C29" s="338"/>
      <c r="D29" s="328"/>
      <c r="E29" s="370"/>
      <c r="F29" s="342"/>
      <c r="G29" s="371"/>
      <c r="H29" s="342"/>
      <c r="I29" s="371"/>
      <c r="J29" s="370"/>
      <c r="K29" s="344"/>
    </row>
    <row r="30" spans="1:11" ht="12.75" customHeight="1">
      <c r="A30" s="288">
        <v>2023</v>
      </c>
      <c r="B30" s="853" t="s">
        <v>494</v>
      </c>
      <c r="C30" s="854"/>
      <c r="D30" s="345">
        <v>974829.49620000017</v>
      </c>
      <c r="E30" s="372"/>
      <c r="F30" s="373">
        <v>153768.57100000003</v>
      </c>
      <c r="G30" s="374"/>
      <c r="H30" s="373">
        <v>42499.087200000002</v>
      </c>
      <c r="I30" s="374"/>
      <c r="J30" s="345">
        <v>546281.00650000002</v>
      </c>
      <c r="K30" s="351"/>
    </row>
    <row r="31" spans="1:11" ht="12.75" customHeight="1">
      <c r="A31" s="288">
        <v>2022</v>
      </c>
      <c r="B31" s="853" t="s">
        <v>495</v>
      </c>
      <c r="C31" s="854"/>
      <c r="D31" s="345">
        <v>909267.98524999991</v>
      </c>
      <c r="E31" s="372"/>
      <c r="F31" s="373">
        <v>138120.28925</v>
      </c>
      <c r="G31" s="374"/>
      <c r="H31" s="373">
        <v>51185.639000000003</v>
      </c>
      <c r="I31" s="374"/>
      <c r="J31" s="345">
        <v>506362.288</v>
      </c>
      <c r="K31" s="351"/>
    </row>
    <row r="32" spans="1:11" ht="12.75" customHeight="1">
      <c r="B32" s="673" t="s">
        <v>5</v>
      </c>
      <c r="C32" s="353" t="s">
        <v>423</v>
      </c>
      <c r="D32" s="375">
        <v>7.2103617430206102E-2</v>
      </c>
      <c r="E32" s="375"/>
      <c r="F32" s="376">
        <v>0.1132945915112904</v>
      </c>
      <c r="G32" s="377"/>
      <c r="H32" s="376">
        <v>-0.16970681561677881</v>
      </c>
      <c r="I32" s="377"/>
      <c r="J32" s="375">
        <v>7.8834303908509096E-2</v>
      </c>
      <c r="K32" s="357"/>
    </row>
    <row r="33" spans="2:11" ht="12.75" customHeight="1" thickBot="1">
      <c r="B33" s="358"/>
      <c r="C33" s="359"/>
      <c r="D33" s="360"/>
      <c r="E33" s="360"/>
      <c r="F33" s="361"/>
      <c r="G33" s="362"/>
      <c r="H33" s="361"/>
      <c r="I33" s="362"/>
      <c r="J33" s="360"/>
      <c r="K33" s="359"/>
    </row>
    <row r="34" spans="2:11" ht="12.75" customHeight="1">
      <c r="B34" s="315" t="s">
        <v>379</v>
      </c>
      <c r="H34" s="316" t="s">
        <v>267</v>
      </c>
    </row>
  </sheetData>
  <mergeCells count="33">
    <mergeCell ref="B1:K1"/>
    <mergeCell ref="B21:C21"/>
    <mergeCell ref="B10:C10"/>
    <mergeCell ref="B2:C3"/>
    <mergeCell ref="D2:K2"/>
    <mergeCell ref="D3:E3"/>
    <mergeCell ref="J3:K3"/>
    <mergeCell ref="F3:G3"/>
    <mergeCell ref="B5:C5"/>
    <mergeCell ref="B6:C6"/>
    <mergeCell ref="B7:C7"/>
    <mergeCell ref="B8:C8"/>
    <mergeCell ref="H3:I3"/>
    <mergeCell ref="B19:C19"/>
    <mergeCell ref="B9:C9"/>
    <mergeCell ref="B11:C11"/>
    <mergeCell ref="B12:C12"/>
    <mergeCell ref="B13:C13"/>
    <mergeCell ref="B14:C14"/>
    <mergeCell ref="B15:C15"/>
    <mergeCell ref="B30:C30"/>
    <mergeCell ref="B22:C22"/>
    <mergeCell ref="B20:C20"/>
    <mergeCell ref="B16:C16"/>
    <mergeCell ref="B18:C18"/>
    <mergeCell ref="B17:C17"/>
    <mergeCell ref="B31:C31"/>
    <mergeCell ref="B23:C23"/>
    <mergeCell ref="B24:C24"/>
    <mergeCell ref="B25:C25"/>
    <mergeCell ref="B26:C26"/>
    <mergeCell ref="B27:C27"/>
    <mergeCell ref="B28:C28"/>
  </mergeCells>
  <conditionalFormatting sqref="D32:J32">
    <cfRule type="cellIs" dxfId="17" priority="1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80" firstPageNumber="18" orientation="portrait" useFirstPageNumber="1" r:id="rId1"/>
  <headerFooter>
    <oddHeader>&amp;L&amp;G&amp;R&amp;G</oddHeader>
    <oddFooter xml:space="preserve">&amp;C&amp;"Arial Black,Normal"&amp;12 &amp;K03+00023&amp;R&amp;"Arial Black,Gras"&amp;14&amp;K03+000Janvier 2024 | N°53&amp;G              </oddFooter>
  </headerFooter>
  <drawing r:id="rId2"/>
  <legacyDrawingHF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Feuil15">
    <tabColor rgb="FF00B0F0"/>
  </sheetPr>
  <dimension ref="A1:I36"/>
  <sheetViews>
    <sheetView showZeros="0" zoomScale="66" zoomScaleNormal="66" zoomScaleSheetLayoutView="136" zoomScalePageLayoutView="90" workbookViewId="0">
      <selection activeCell="D5" sqref="D5:I32"/>
    </sheetView>
  </sheetViews>
  <sheetFormatPr baseColWidth="10" defaultColWidth="11.44140625" defaultRowHeight="12.75" customHeight="1"/>
  <cols>
    <col min="1" max="1" width="4.6640625" style="288" customWidth="1"/>
    <col min="2" max="2" width="8.109375" style="33" customWidth="1"/>
    <col min="3" max="3" width="13" style="33" customWidth="1"/>
    <col min="4" max="4" width="12.44140625" style="33" customWidth="1"/>
    <col min="5" max="5" width="5.33203125" style="33" customWidth="1"/>
    <col min="6" max="6" width="12.44140625" style="33" customWidth="1"/>
    <col min="7" max="7" width="5.44140625" style="33" customWidth="1"/>
    <col min="8" max="8" width="12.44140625" style="33" customWidth="1"/>
    <col min="9" max="9" width="4.6640625" style="33" customWidth="1"/>
    <col min="10" max="16384" width="11.44140625" style="33"/>
  </cols>
  <sheetData>
    <row r="1" spans="1:9" ht="24" customHeight="1" thickBot="1">
      <c r="B1" s="830" t="s">
        <v>395</v>
      </c>
      <c r="C1" s="830"/>
      <c r="D1" s="830"/>
      <c r="E1" s="830"/>
      <c r="F1" s="830"/>
      <c r="G1" s="830"/>
      <c r="H1" s="830"/>
      <c r="I1" s="830"/>
    </row>
    <row r="2" spans="1:9" ht="12.75" customHeight="1" thickBot="1">
      <c r="B2" s="844" t="s">
        <v>6</v>
      </c>
      <c r="C2" s="845"/>
      <c r="D2" s="848" t="s">
        <v>101</v>
      </c>
      <c r="E2" s="849"/>
      <c r="F2" s="849"/>
      <c r="G2" s="849"/>
      <c r="H2" s="849"/>
      <c r="I2" s="850"/>
    </row>
    <row r="3" spans="1:9" ht="30" customHeight="1" thickBot="1">
      <c r="B3" s="851"/>
      <c r="C3" s="852"/>
      <c r="D3" s="831" t="s">
        <v>295</v>
      </c>
      <c r="E3" s="832"/>
      <c r="F3" s="836" t="s">
        <v>85</v>
      </c>
      <c r="G3" s="837"/>
      <c r="H3" s="836" t="s">
        <v>13</v>
      </c>
      <c r="I3" s="838"/>
    </row>
    <row r="4" spans="1:9" ht="12.75" customHeight="1">
      <c r="B4" s="289" t="s">
        <v>7</v>
      </c>
      <c r="C4" s="290"/>
      <c r="D4" s="291"/>
      <c r="E4" s="327"/>
      <c r="F4" s="326"/>
      <c r="G4" s="326"/>
      <c r="H4" s="293"/>
      <c r="I4" s="290"/>
    </row>
    <row r="5" spans="1:9" ht="12.75" customHeight="1">
      <c r="A5" s="288">
        <v>23</v>
      </c>
      <c r="B5" s="857">
        <v>45244</v>
      </c>
      <c r="C5" s="858"/>
      <c r="D5" s="334">
        <v>5900</v>
      </c>
      <c r="E5" s="323">
        <v>0</v>
      </c>
      <c r="F5" s="332">
        <v>2430</v>
      </c>
      <c r="G5" s="379">
        <v>0</v>
      </c>
      <c r="H5" s="330">
        <v>4900</v>
      </c>
      <c r="I5" s="302">
        <v>0</v>
      </c>
    </row>
    <row r="6" spans="1:9" ht="12.75" customHeight="1">
      <c r="A6" s="288">
        <v>22</v>
      </c>
      <c r="B6" s="857">
        <v>45275</v>
      </c>
      <c r="C6" s="858"/>
      <c r="D6" s="334">
        <v>5900</v>
      </c>
      <c r="E6" s="323">
        <v>0</v>
      </c>
      <c r="F6" s="332">
        <v>2430</v>
      </c>
      <c r="G6" s="379">
        <v>0</v>
      </c>
      <c r="H6" s="330">
        <v>4900</v>
      </c>
      <c r="I6" s="302">
        <v>0</v>
      </c>
    </row>
    <row r="7" spans="1:9" ht="12.75" customHeight="1">
      <c r="A7" s="288">
        <v>21</v>
      </c>
      <c r="B7" s="857">
        <v>45306</v>
      </c>
      <c r="C7" s="858"/>
      <c r="D7" s="334">
        <v>5900</v>
      </c>
      <c r="E7" s="323">
        <v>0</v>
      </c>
      <c r="F7" s="332">
        <v>2430</v>
      </c>
      <c r="G7" s="379">
        <v>0</v>
      </c>
      <c r="H7" s="330">
        <v>4900</v>
      </c>
      <c r="I7" s="302">
        <v>0</v>
      </c>
    </row>
    <row r="8" spans="1:9" ht="12.75" customHeight="1">
      <c r="A8" s="288">
        <v>20</v>
      </c>
      <c r="B8" s="857">
        <v>45337</v>
      </c>
      <c r="C8" s="858"/>
      <c r="D8" s="334">
        <v>5900</v>
      </c>
      <c r="E8" s="323">
        <v>0</v>
      </c>
      <c r="F8" s="332">
        <v>2430</v>
      </c>
      <c r="G8" s="379">
        <v>0</v>
      </c>
      <c r="H8" s="330">
        <v>4900</v>
      </c>
      <c r="I8" s="302">
        <v>0</v>
      </c>
    </row>
    <row r="9" spans="1:9" ht="12.75" customHeight="1">
      <c r="A9" s="288">
        <v>19</v>
      </c>
      <c r="B9" s="857">
        <v>45366</v>
      </c>
      <c r="C9" s="858"/>
      <c r="D9" s="334">
        <v>5900</v>
      </c>
      <c r="E9" s="323">
        <v>0</v>
      </c>
      <c r="F9" s="332">
        <v>2430</v>
      </c>
      <c r="G9" s="379">
        <v>0</v>
      </c>
      <c r="H9" s="330">
        <v>4900</v>
      </c>
      <c r="I9" s="302">
        <v>0</v>
      </c>
    </row>
    <row r="10" spans="1:9" ht="12.75" customHeight="1">
      <c r="A10" s="288">
        <v>18</v>
      </c>
      <c r="B10" s="857">
        <v>45397</v>
      </c>
      <c r="C10" s="858"/>
      <c r="D10" s="334">
        <v>5900</v>
      </c>
      <c r="E10" s="323">
        <v>0</v>
      </c>
      <c r="F10" s="332">
        <v>2430</v>
      </c>
      <c r="G10" s="379">
        <v>0</v>
      </c>
      <c r="H10" s="330">
        <v>4900</v>
      </c>
      <c r="I10" s="302">
        <v>0</v>
      </c>
    </row>
    <row r="11" spans="1:9" ht="12.75" customHeight="1">
      <c r="A11" s="288">
        <v>17</v>
      </c>
      <c r="B11" s="857">
        <v>45427</v>
      </c>
      <c r="C11" s="858"/>
      <c r="D11" s="334">
        <v>5900</v>
      </c>
      <c r="E11" s="323">
        <v>0</v>
      </c>
      <c r="F11" s="332">
        <v>2430</v>
      </c>
      <c r="G11" s="379">
        <v>0</v>
      </c>
      <c r="H11" s="330">
        <v>4900</v>
      </c>
      <c r="I11" s="302">
        <v>0</v>
      </c>
    </row>
    <row r="12" spans="1:9" ht="12.75" customHeight="1">
      <c r="A12" s="288">
        <v>16</v>
      </c>
      <c r="B12" s="857">
        <v>45458</v>
      </c>
      <c r="C12" s="858"/>
      <c r="D12" s="334">
        <v>5900</v>
      </c>
      <c r="E12" s="323">
        <v>0</v>
      </c>
      <c r="F12" s="332">
        <v>2430</v>
      </c>
      <c r="G12" s="379">
        <v>0</v>
      </c>
      <c r="H12" s="330">
        <v>4900</v>
      </c>
      <c r="I12" s="302">
        <v>0</v>
      </c>
    </row>
    <row r="13" spans="1:9" ht="12.75" customHeight="1">
      <c r="A13" s="288">
        <v>15</v>
      </c>
      <c r="B13" s="857">
        <v>45488</v>
      </c>
      <c r="C13" s="858"/>
      <c r="D13" s="334">
        <v>5900</v>
      </c>
      <c r="E13" s="323">
        <v>0</v>
      </c>
      <c r="F13" s="332">
        <v>2430</v>
      </c>
      <c r="G13" s="379">
        <v>0</v>
      </c>
      <c r="H13" s="330">
        <v>4900</v>
      </c>
      <c r="I13" s="302">
        <v>0</v>
      </c>
    </row>
    <row r="14" spans="1:9" ht="12.75" customHeight="1">
      <c r="A14" s="288">
        <v>14</v>
      </c>
      <c r="B14" s="857">
        <v>45519</v>
      </c>
      <c r="C14" s="858"/>
      <c r="D14" s="334">
        <v>5900</v>
      </c>
      <c r="E14" s="323">
        <v>0</v>
      </c>
      <c r="F14" s="332">
        <v>2430</v>
      </c>
      <c r="G14" s="379">
        <v>0</v>
      </c>
      <c r="H14" s="330">
        <v>4900</v>
      </c>
      <c r="I14" s="302">
        <v>0</v>
      </c>
    </row>
    <row r="15" spans="1:9" ht="12.75" customHeight="1">
      <c r="A15" s="288">
        <v>13</v>
      </c>
      <c r="B15" s="857">
        <v>45550</v>
      </c>
      <c r="C15" s="858"/>
      <c r="D15" s="334">
        <v>5900</v>
      </c>
      <c r="E15" s="323">
        <v>0</v>
      </c>
      <c r="F15" s="332">
        <v>2430</v>
      </c>
      <c r="G15" s="379">
        <v>0</v>
      </c>
      <c r="H15" s="330">
        <v>4900</v>
      </c>
      <c r="I15" s="302">
        <v>0</v>
      </c>
    </row>
    <row r="16" spans="1:9" ht="12.75" customHeight="1">
      <c r="A16" s="288">
        <v>12</v>
      </c>
      <c r="B16" s="857">
        <v>45580</v>
      </c>
      <c r="C16" s="858"/>
      <c r="D16" s="334">
        <v>5900</v>
      </c>
      <c r="E16" s="323">
        <v>0</v>
      </c>
      <c r="F16" s="332">
        <v>2430</v>
      </c>
      <c r="G16" s="379">
        <v>0</v>
      </c>
      <c r="H16" s="330">
        <v>4900</v>
      </c>
      <c r="I16" s="302">
        <v>0</v>
      </c>
    </row>
    <row r="17" spans="1:9" ht="12.75" customHeight="1">
      <c r="A17" s="288">
        <v>11</v>
      </c>
      <c r="B17" s="857">
        <v>45611</v>
      </c>
      <c r="C17" s="858"/>
      <c r="D17" s="334">
        <v>5900</v>
      </c>
      <c r="E17" s="323">
        <v>0</v>
      </c>
      <c r="F17" s="332">
        <v>2430</v>
      </c>
      <c r="G17" s="379">
        <v>0</v>
      </c>
      <c r="H17" s="330">
        <v>4900</v>
      </c>
      <c r="I17" s="302">
        <v>0</v>
      </c>
    </row>
    <row r="18" spans="1:9" ht="12.75" customHeight="1">
      <c r="A18" s="288">
        <v>10</v>
      </c>
      <c r="B18" s="857">
        <v>45641</v>
      </c>
      <c r="C18" s="858"/>
      <c r="D18" s="334">
        <v>5900</v>
      </c>
      <c r="E18" s="323">
        <v>0</v>
      </c>
      <c r="F18" s="332">
        <v>2430</v>
      </c>
      <c r="G18" s="379">
        <v>0</v>
      </c>
      <c r="H18" s="330">
        <v>4900</v>
      </c>
      <c r="I18" s="302">
        <v>0</v>
      </c>
    </row>
    <row r="19" spans="1:9" ht="12.75" customHeight="1">
      <c r="A19" s="288">
        <v>9</v>
      </c>
      <c r="B19" s="857">
        <v>45672</v>
      </c>
      <c r="C19" s="858"/>
      <c r="D19" s="334">
        <v>5700</v>
      </c>
      <c r="E19" s="323">
        <v>0</v>
      </c>
      <c r="F19" s="332">
        <v>2430</v>
      </c>
      <c r="G19" s="379">
        <v>0</v>
      </c>
      <c r="H19" s="330">
        <v>4760</v>
      </c>
      <c r="I19" s="302">
        <v>0</v>
      </c>
    </row>
    <row r="20" spans="1:9" ht="12.75" customHeight="1">
      <c r="A20" s="288">
        <v>8</v>
      </c>
      <c r="B20" s="857">
        <v>45703</v>
      </c>
      <c r="C20" s="858"/>
      <c r="D20" s="334">
        <v>5500</v>
      </c>
      <c r="E20" s="323">
        <v>0</v>
      </c>
      <c r="F20" s="332">
        <v>2630</v>
      </c>
      <c r="G20" s="379">
        <v>0</v>
      </c>
      <c r="H20" s="330">
        <v>4890</v>
      </c>
      <c r="I20" s="302">
        <v>0</v>
      </c>
    </row>
    <row r="21" spans="1:9" ht="12.75" customHeight="1">
      <c r="A21" s="288">
        <v>7</v>
      </c>
      <c r="B21" s="857">
        <v>45731</v>
      </c>
      <c r="C21" s="858"/>
      <c r="D21" s="334">
        <v>5320</v>
      </c>
      <c r="E21" s="323">
        <v>0</v>
      </c>
      <c r="F21" s="332">
        <v>2830</v>
      </c>
      <c r="G21" s="379">
        <v>0</v>
      </c>
      <c r="H21" s="330">
        <v>4970</v>
      </c>
      <c r="I21" s="302">
        <v>0</v>
      </c>
    </row>
    <row r="22" spans="1:9" ht="12.75" customHeight="1">
      <c r="A22" s="288">
        <v>6</v>
      </c>
      <c r="B22" s="857">
        <v>45762</v>
      </c>
      <c r="C22" s="858"/>
      <c r="D22" s="334">
        <v>5320</v>
      </c>
      <c r="E22" s="323">
        <v>0</v>
      </c>
      <c r="F22" s="332">
        <v>3030</v>
      </c>
      <c r="G22" s="379">
        <v>0</v>
      </c>
      <c r="H22" s="330">
        <v>4970</v>
      </c>
      <c r="I22" s="302">
        <v>0</v>
      </c>
    </row>
    <row r="23" spans="1:9" ht="12.75" customHeight="1">
      <c r="A23" s="288">
        <v>5</v>
      </c>
      <c r="B23" s="857">
        <v>45792</v>
      </c>
      <c r="C23" s="858"/>
      <c r="D23" s="334">
        <v>5510</v>
      </c>
      <c r="E23" s="323">
        <v>0</v>
      </c>
      <c r="F23" s="332">
        <v>3230</v>
      </c>
      <c r="G23" s="379">
        <v>0</v>
      </c>
      <c r="H23" s="330">
        <v>5170</v>
      </c>
      <c r="I23" s="302">
        <v>0</v>
      </c>
    </row>
    <row r="24" spans="1:9" ht="12.75" customHeight="1">
      <c r="A24" s="288">
        <v>4</v>
      </c>
      <c r="B24" s="857">
        <v>45823</v>
      </c>
      <c r="C24" s="858"/>
      <c r="D24" s="334">
        <v>5520</v>
      </c>
      <c r="E24" s="323">
        <v>0</v>
      </c>
      <c r="F24" s="332">
        <v>3430</v>
      </c>
      <c r="G24" s="379">
        <v>0</v>
      </c>
      <c r="H24" s="330">
        <v>5100</v>
      </c>
      <c r="I24" s="302">
        <v>0</v>
      </c>
    </row>
    <row r="25" spans="1:9" ht="12.75" customHeight="1">
      <c r="A25" s="288">
        <v>3</v>
      </c>
      <c r="B25" s="857">
        <v>45853</v>
      </c>
      <c r="C25" s="858"/>
      <c r="D25" s="334">
        <v>5320</v>
      </c>
      <c r="E25" s="323">
        <v>0</v>
      </c>
      <c r="F25" s="332">
        <v>3380</v>
      </c>
      <c r="G25" s="379">
        <v>0</v>
      </c>
      <c r="H25" s="330">
        <v>4900</v>
      </c>
      <c r="I25" s="302">
        <v>0</v>
      </c>
    </row>
    <row r="26" spans="1:9" ht="12.75" customHeight="1">
      <c r="A26" s="288">
        <v>2</v>
      </c>
      <c r="B26" s="857">
        <v>45884</v>
      </c>
      <c r="C26" s="858"/>
      <c r="D26" s="334">
        <v>5120</v>
      </c>
      <c r="E26" s="323">
        <v>0</v>
      </c>
      <c r="F26" s="332">
        <v>3210</v>
      </c>
      <c r="G26" s="379">
        <v>0</v>
      </c>
      <c r="H26" s="330">
        <v>4700</v>
      </c>
      <c r="I26" s="302">
        <v>0</v>
      </c>
    </row>
    <row r="27" spans="1:9" ht="12.75" customHeight="1">
      <c r="A27" s="288">
        <v>1</v>
      </c>
      <c r="B27" s="857">
        <v>45915</v>
      </c>
      <c r="C27" s="858"/>
      <c r="D27" s="334">
        <v>5090</v>
      </c>
      <c r="E27" s="323">
        <v>0</v>
      </c>
      <c r="F27" s="332">
        <v>3380</v>
      </c>
      <c r="G27" s="379">
        <v>0</v>
      </c>
      <c r="H27" s="330">
        <v>4530</v>
      </c>
      <c r="I27" s="302">
        <v>0</v>
      </c>
    </row>
    <row r="28" spans="1:9" ht="12.75" customHeight="1">
      <c r="A28" s="288">
        <v>0</v>
      </c>
      <c r="B28" s="857">
        <v>45945</v>
      </c>
      <c r="C28" s="858"/>
      <c r="D28" s="334">
        <v>5060</v>
      </c>
      <c r="E28" s="323">
        <v>0</v>
      </c>
      <c r="F28" s="332">
        <v>3470</v>
      </c>
      <c r="G28" s="379">
        <v>0</v>
      </c>
      <c r="H28" s="330">
        <v>4700</v>
      </c>
      <c r="I28" s="302">
        <v>0</v>
      </c>
    </row>
    <row r="29" spans="1:9" ht="12.75" customHeight="1">
      <c r="B29" s="380"/>
      <c r="C29" s="344"/>
      <c r="D29" s="381"/>
      <c r="E29" s="382"/>
      <c r="F29" s="370"/>
      <c r="G29" s="383"/>
      <c r="H29" s="342"/>
      <c r="I29" s="384"/>
    </row>
    <row r="30" spans="1:9" ht="12.75" customHeight="1">
      <c r="A30" s="288">
        <v>2023</v>
      </c>
      <c r="B30" s="859" t="s">
        <v>500</v>
      </c>
      <c r="C30" s="860"/>
      <c r="D30" s="350">
        <v>5346</v>
      </c>
      <c r="E30" s="385"/>
      <c r="F30" s="349">
        <v>3102</v>
      </c>
      <c r="G30" s="386"/>
      <c r="H30" s="347">
        <v>4869</v>
      </c>
      <c r="I30" s="387"/>
    </row>
    <row r="31" spans="1:9" ht="12.75" customHeight="1">
      <c r="A31" s="288">
        <v>2022</v>
      </c>
      <c r="B31" s="859" t="s">
        <v>501</v>
      </c>
      <c r="C31" s="860"/>
      <c r="D31" s="350">
        <v>5900</v>
      </c>
      <c r="E31" s="385"/>
      <c r="F31" s="349">
        <v>2430</v>
      </c>
      <c r="G31" s="386"/>
      <c r="H31" s="347">
        <v>4900</v>
      </c>
      <c r="I31" s="387"/>
    </row>
    <row r="32" spans="1:9" ht="12.75" customHeight="1" thickBot="1">
      <c r="B32" s="674" t="s">
        <v>5</v>
      </c>
      <c r="C32" s="388" t="s">
        <v>502</v>
      </c>
      <c r="D32" s="785">
        <v>-9.3898305084745726E-2</v>
      </c>
      <c r="E32" s="786"/>
      <c r="F32" s="790">
        <v>0.27654320987654324</v>
      </c>
      <c r="G32" s="786"/>
      <c r="H32" s="790">
        <v>-6.3265306122448628E-3</v>
      </c>
      <c r="I32" s="389"/>
    </row>
    <row r="33" spans="2:9" ht="14.7" customHeight="1">
      <c r="B33" s="315" t="s">
        <v>379</v>
      </c>
      <c r="C33" s="390"/>
      <c r="D33" s="354"/>
      <c r="E33" s="391"/>
      <c r="F33" s="354"/>
      <c r="G33" s="391"/>
      <c r="H33" s="316" t="s">
        <v>267</v>
      </c>
      <c r="I33" s="391"/>
    </row>
    <row r="35" spans="2:9" ht="0.75" customHeight="1"/>
    <row r="36" spans="2:9" ht="12.75" hidden="1" customHeight="1"/>
  </sheetData>
  <mergeCells count="32">
    <mergeCell ref="B30:C30"/>
    <mergeCell ref="B31:C31"/>
    <mergeCell ref="B23:C23"/>
    <mergeCell ref="B24:C24"/>
    <mergeCell ref="B25:C25"/>
    <mergeCell ref="B26:C26"/>
    <mergeCell ref="B27:C27"/>
    <mergeCell ref="B28:C28"/>
    <mergeCell ref="B22:C22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1:I1"/>
    <mergeCell ref="D2:I2"/>
    <mergeCell ref="B10:C10"/>
    <mergeCell ref="B2:C3"/>
    <mergeCell ref="D3:E3"/>
    <mergeCell ref="F3:G3"/>
    <mergeCell ref="B9:C9"/>
    <mergeCell ref="H3:I3"/>
    <mergeCell ref="B5:C5"/>
    <mergeCell ref="B6:C6"/>
    <mergeCell ref="B7:C7"/>
    <mergeCell ref="B8:C8"/>
  </mergeCells>
  <conditionalFormatting sqref="F32:H32 D32:E33 F33:G33 I33">
    <cfRule type="cellIs" dxfId="16" priority="1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85" firstPageNumber="18" orientation="portrait" useFirstPageNumber="1" r:id="rId1"/>
  <headerFooter>
    <oddHeader>&amp;L&amp;G&amp;R&amp;G</oddHeader>
    <oddFooter>&amp;C&amp;"Arial Black,Normal"&amp;12 &amp;K03+00024&amp;R&amp;"Arial Black,Gras"&amp;14&amp;K03+000Janvier 2024 | N°53&amp;G</oddFooter>
  </headerFooter>
  <drawing r:id="rId2"/>
  <legacyDrawingHF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Feuil6">
    <tabColor rgb="FF00B0F0"/>
  </sheetPr>
  <dimension ref="A1:S35"/>
  <sheetViews>
    <sheetView showZeros="0" zoomScale="80" zoomScaleNormal="80" zoomScalePageLayoutView="90" workbookViewId="0">
      <selection activeCell="U17" sqref="U17"/>
    </sheetView>
  </sheetViews>
  <sheetFormatPr baseColWidth="10" defaultColWidth="11.44140625" defaultRowHeight="12.75" customHeight="1"/>
  <cols>
    <col min="1" max="1" width="4.6640625" style="288" customWidth="1"/>
    <col min="2" max="2" width="8.6640625" style="33" customWidth="1"/>
    <col min="3" max="3" width="12.88671875" style="33" customWidth="1"/>
    <col min="4" max="4" width="9.88671875" style="33" bestFit="1" customWidth="1"/>
    <col min="5" max="5" width="1.5546875" style="33" customWidth="1"/>
    <col min="6" max="6" width="8.44140625" style="33" customWidth="1"/>
    <col min="7" max="7" width="1.6640625" style="33" customWidth="1"/>
    <col min="8" max="8" width="8.33203125" style="33" customWidth="1"/>
    <col min="9" max="9" width="1.6640625" style="33" customWidth="1"/>
    <col min="10" max="10" width="8.6640625" style="33" customWidth="1"/>
    <col min="11" max="11" width="1.6640625" style="33" customWidth="1"/>
    <col min="12" max="12" width="10.109375" style="33" customWidth="1"/>
    <col min="13" max="13" width="1.6640625" style="33" customWidth="1"/>
    <col min="14" max="14" width="9.44140625" style="33" bestFit="1" customWidth="1"/>
    <col min="15" max="15" width="1.6640625" style="33" customWidth="1"/>
    <col min="16" max="16" width="9.109375" style="33" customWidth="1"/>
    <col min="17" max="17" width="1.6640625" style="33" customWidth="1"/>
    <col min="18" max="18" width="8.33203125" style="33" customWidth="1"/>
    <col min="19" max="19" width="2" style="33" customWidth="1"/>
    <col min="20" max="16384" width="11.44140625" style="33"/>
  </cols>
  <sheetData>
    <row r="1" spans="1:19" ht="24" customHeight="1" thickBot="1">
      <c r="B1" s="830" t="s">
        <v>396</v>
      </c>
      <c r="C1" s="830"/>
      <c r="D1" s="830"/>
      <c r="E1" s="830"/>
      <c r="F1" s="830"/>
      <c r="G1" s="830"/>
      <c r="H1" s="830"/>
      <c r="I1" s="830"/>
      <c r="J1" s="830"/>
      <c r="K1" s="830"/>
      <c r="L1" s="830"/>
      <c r="M1" s="830"/>
      <c r="N1" s="830"/>
      <c r="O1" s="830"/>
      <c r="P1" s="830"/>
      <c r="Q1" s="830"/>
      <c r="R1" s="830"/>
      <c r="S1" s="830"/>
    </row>
    <row r="2" spans="1:19" ht="17.25" customHeight="1" thickBot="1">
      <c r="B2" s="844" t="s">
        <v>6</v>
      </c>
      <c r="C2" s="845"/>
      <c r="D2" s="844" t="s">
        <v>27</v>
      </c>
      <c r="E2" s="864"/>
      <c r="F2" s="864"/>
      <c r="G2" s="864"/>
      <c r="H2" s="864"/>
      <c r="I2" s="864"/>
      <c r="J2" s="844" t="s">
        <v>25</v>
      </c>
      <c r="K2" s="845"/>
      <c r="L2" s="844" t="s">
        <v>26</v>
      </c>
      <c r="M2" s="865"/>
      <c r="N2" s="865"/>
      <c r="O2" s="865"/>
      <c r="P2" s="865"/>
      <c r="Q2" s="865"/>
      <c r="R2" s="865"/>
      <c r="S2" s="866"/>
    </row>
    <row r="3" spans="1:19" ht="36" customHeight="1" thickBot="1">
      <c r="B3" s="851"/>
      <c r="C3" s="852"/>
      <c r="D3" s="829" t="s">
        <v>4</v>
      </c>
      <c r="E3" s="818"/>
      <c r="F3" s="817" t="s">
        <v>23</v>
      </c>
      <c r="G3" s="819"/>
      <c r="H3" s="818" t="s">
        <v>24</v>
      </c>
      <c r="I3" s="828"/>
      <c r="J3" s="851"/>
      <c r="K3" s="852"/>
      <c r="L3" s="829" t="s">
        <v>4</v>
      </c>
      <c r="M3" s="818"/>
      <c r="N3" s="817" t="s">
        <v>8</v>
      </c>
      <c r="O3" s="819"/>
      <c r="P3" s="817" t="s">
        <v>118</v>
      </c>
      <c r="Q3" s="819"/>
      <c r="R3" s="818" t="s">
        <v>9</v>
      </c>
      <c r="S3" s="828"/>
    </row>
    <row r="4" spans="1:19" ht="12.75" customHeight="1">
      <c r="B4" s="289" t="s">
        <v>7</v>
      </c>
      <c r="C4" s="326"/>
      <c r="D4" s="291"/>
      <c r="E4" s="392"/>
      <c r="F4" s="293"/>
      <c r="G4" s="393"/>
      <c r="H4" s="326"/>
      <c r="I4" s="394"/>
      <c r="J4" s="291"/>
      <c r="K4" s="394"/>
      <c r="L4" s="291"/>
      <c r="M4" s="392"/>
      <c r="N4" s="293"/>
      <c r="O4" s="393"/>
      <c r="P4" s="293"/>
      <c r="Q4" s="393"/>
      <c r="R4" s="295"/>
      <c r="S4" s="297"/>
    </row>
    <row r="5" spans="1:19" ht="12.75" customHeight="1">
      <c r="A5" s="288">
        <v>23</v>
      </c>
      <c r="B5" s="861">
        <v>45214</v>
      </c>
      <c r="C5" s="862"/>
      <c r="D5" s="395">
        <v>163661.4081899999</v>
      </c>
      <c r="E5" s="396">
        <v>0</v>
      </c>
      <c r="F5" s="397">
        <v>58070.869000000021</v>
      </c>
      <c r="G5" s="398">
        <v>0</v>
      </c>
      <c r="H5" s="399">
        <v>105590.53918999988</v>
      </c>
      <c r="I5" s="400">
        <v>0</v>
      </c>
      <c r="J5" s="401">
        <v>618.34709121585763</v>
      </c>
      <c r="K5" s="400">
        <v>0</v>
      </c>
      <c r="L5" s="395">
        <v>116819.6</v>
      </c>
      <c r="M5" s="396">
        <v>0</v>
      </c>
      <c r="N5" s="397">
        <v>55520.413</v>
      </c>
      <c r="O5" s="398">
        <v>0</v>
      </c>
      <c r="P5" s="397">
        <v>60580.525000000001</v>
      </c>
      <c r="Q5" s="398">
        <v>0</v>
      </c>
      <c r="R5" s="399">
        <v>718.66200000000003</v>
      </c>
      <c r="S5" s="402">
        <v>0</v>
      </c>
    </row>
    <row r="6" spans="1:19" ht="12.75" customHeight="1">
      <c r="A6" s="288">
        <v>22</v>
      </c>
      <c r="B6" s="861">
        <v>45245</v>
      </c>
      <c r="C6" s="862"/>
      <c r="D6" s="395">
        <v>164902.5531900003</v>
      </c>
      <c r="E6" s="396">
        <v>0</v>
      </c>
      <c r="F6" s="397">
        <v>63120.948999999993</v>
      </c>
      <c r="G6" s="398">
        <v>0</v>
      </c>
      <c r="H6" s="399">
        <v>101781.6041900003</v>
      </c>
      <c r="I6" s="400">
        <v>0</v>
      </c>
      <c r="J6" s="401">
        <v>616.39425678726741</v>
      </c>
      <c r="K6" s="400">
        <v>0</v>
      </c>
      <c r="L6" s="395">
        <v>116518.651</v>
      </c>
      <c r="M6" s="396">
        <v>0</v>
      </c>
      <c r="N6" s="397">
        <v>53945.796999999999</v>
      </c>
      <c r="O6" s="398">
        <v>0</v>
      </c>
      <c r="P6" s="397">
        <v>61884.93</v>
      </c>
      <c r="Q6" s="398">
        <v>0</v>
      </c>
      <c r="R6" s="399">
        <v>687.92399999999998</v>
      </c>
      <c r="S6" s="402">
        <v>0</v>
      </c>
    </row>
    <row r="7" spans="1:19" ht="12.75" customHeight="1">
      <c r="A7" s="288">
        <v>21</v>
      </c>
      <c r="B7" s="861">
        <v>45275</v>
      </c>
      <c r="C7" s="862"/>
      <c r="D7" s="395">
        <v>169212.77626999983</v>
      </c>
      <c r="E7" s="396">
        <v>0</v>
      </c>
      <c r="F7" s="397">
        <v>73256.587</v>
      </c>
      <c r="G7" s="398">
        <v>0</v>
      </c>
      <c r="H7" s="399">
        <v>95956.189269999828</v>
      </c>
      <c r="I7" s="400">
        <v>0</v>
      </c>
      <c r="J7" s="401">
        <v>620.9725199901668</v>
      </c>
      <c r="K7" s="400">
        <v>0</v>
      </c>
      <c r="L7" s="395">
        <v>114312.07699999999</v>
      </c>
      <c r="M7" s="396">
        <v>0</v>
      </c>
      <c r="N7" s="397">
        <v>53821.589</v>
      </c>
      <c r="O7" s="398">
        <v>0</v>
      </c>
      <c r="P7" s="397">
        <v>59874.294999999998</v>
      </c>
      <c r="Q7" s="398">
        <v>0</v>
      </c>
      <c r="R7" s="399">
        <v>616.19299999999998</v>
      </c>
      <c r="S7" s="402">
        <v>0</v>
      </c>
    </row>
    <row r="8" spans="1:19" ht="12.75" customHeight="1">
      <c r="A8" s="288">
        <v>20</v>
      </c>
      <c r="B8" s="861">
        <v>45306</v>
      </c>
      <c r="C8" s="862"/>
      <c r="D8" s="395">
        <v>169180.41749000005</v>
      </c>
      <c r="E8" s="396">
        <v>0</v>
      </c>
      <c r="F8" s="397">
        <v>98356.946999999971</v>
      </c>
      <c r="G8" s="398">
        <v>0</v>
      </c>
      <c r="H8" s="399">
        <v>70823.47049000008</v>
      </c>
      <c r="I8" s="400">
        <v>0</v>
      </c>
      <c r="J8" s="401">
        <v>616.8480483591344</v>
      </c>
      <c r="K8" s="400">
        <v>0</v>
      </c>
      <c r="L8" s="395">
        <v>120611.91899999999</v>
      </c>
      <c r="M8" s="396">
        <v>0</v>
      </c>
      <c r="N8" s="397">
        <v>57468.883999999998</v>
      </c>
      <c r="O8" s="398">
        <v>0</v>
      </c>
      <c r="P8" s="397">
        <v>62520.999000000003</v>
      </c>
      <c r="Q8" s="398">
        <v>0</v>
      </c>
      <c r="R8" s="399">
        <v>622.03599999999994</v>
      </c>
      <c r="S8" s="402">
        <v>0</v>
      </c>
    </row>
    <row r="9" spans="1:19" ht="12.75" customHeight="1">
      <c r="A9" s="288">
        <v>19</v>
      </c>
      <c r="B9" s="861">
        <v>45337</v>
      </c>
      <c r="C9" s="862"/>
      <c r="D9" s="395">
        <v>159291.85547999994</v>
      </c>
      <c r="E9" s="396">
        <v>0</v>
      </c>
      <c r="F9" s="397">
        <v>98641.474000000017</v>
      </c>
      <c r="G9" s="398">
        <v>0</v>
      </c>
      <c r="H9" s="399">
        <v>60650.381479999924</v>
      </c>
      <c r="I9" s="400">
        <v>0</v>
      </c>
      <c r="J9" s="401">
        <v>615.46680494034615</v>
      </c>
      <c r="K9" s="400">
        <v>0</v>
      </c>
      <c r="L9" s="395">
        <v>115927.1</v>
      </c>
      <c r="M9" s="396">
        <v>0</v>
      </c>
      <c r="N9" s="397">
        <v>56134.620999999999</v>
      </c>
      <c r="O9" s="398">
        <v>0</v>
      </c>
      <c r="P9" s="397">
        <v>59104.137000000002</v>
      </c>
      <c r="Q9" s="398">
        <v>0</v>
      </c>
      <c r="R9" s="399">
        <v>688.34199999999998</v>
      </c>
      <c r="S9" s="402">
        <v>0</v>
      </c>
    </row>
    <row r="10" spans="1:19" ht="12.75" customHeight="1">
      <c r="A10" s="288">
        <v>18</v>
      </c>
      <c r="B10" s="861">
        <v>45366</v>
      </c>
      <c r="C10" s="862"/>
      <c r="D10" s="395">
        <v>167059.65118999992</v>
      </c>
      <c r="E10" s="396">
        <v>0</v>
      </c>
      <c r="F10" s="397">
        <v>99955.368999999992</v>
      </c>
      <c r="G10" s="398">
        <v>0</v>
      </c>
      <c r="H10" s="399">
        <v>67104.282189999925</v>
      </c>
      <c r="I10" s="400">
        <v>0</v>
      </c>
      <c r="J10" s="401">
        <v>622.61279004648429</v>
      </c>
      <c r="K10" s="400">
        <v>0</v>
      </c>
      <c r="L10" s="395">
        <v>116859.372</v>
      </c>
      <c r="M10" s="396">
        <v>0</v>
      </c>
      <c r="N10" s="397">
        <v>54675.065999999999</v>
      </c>
      <c r="O10" s="398">
        <v>0</v>
      </c>
      <c r="P10" s="397">
        <v>61566.777999999998</v>
      </c>
      <c r="Q10" s="398">
        <v>0</v>
      </c>
      <c r="R10" s="399">
        <v>617.52800000000002</v>
      </c>
      <c r="S10" s="402">
        <v>0</v>
      </c>
    </row>
    <row r="11" spans="1:19" ht="12.75" customHeight="1">
      <c r="A11" s="288">
        <v>17</v>
      </c>
      <c r="B11" s="861">
        <v>45397</v>
      </c>
      <c r="C11" s="862"/>
      <c r="D11" s="395">
        <v>165988.87833000015</v>
      </c>
      <c r="E11" s="396">
        <v>0</v>
      </c>
      <c r="F11" s="397">
        <v>96924.854000000021</v>
      </c>
      <c r="G11" s="398">
        <v>0</v>
      </c>
      <c r="H11" s="399">
        <v>69064.024330000131</v>
      </c>
      <c r="I11" s="400">
        <v>0</v>
      </c>
      <c r="J11" s="401">
        <v>625.40953803747595</v>
      </c>
      <c r="K11" s="400">
        <v>0</v>
      </c>
      <c r="L11" s="395">
        <v>126256.497</v>
      </c>
      <c r="M11" s="396">
        <v>0</v>
      </c>
      <c r="N11" s="397">
        <v>53980.25</v>
      </c>
      <c r="O11" s="398">
        <v>0</v>
      </c>
      <c r="P11" s="397">
        <v>71679.168000000005</v>
      </c>
      <c r="Q11" s="398">
        <v>0</v>
      </c>
      <c r="R11" s="399">
        <v>597.07900000000018</v>
      </c>
      <c r="S11" s="402">
        <v>0</v>
      </c>
    </row>
    <row r="12" spans="1:19" ht="12.75" customHeight="1">
      <c r="A12" s="288">
        <v>16</v>
      </c>
      <c r="B12" s="861">
        <v>45427</v>
      </c>
      <c r="C12" s="862"/>
      <c r="D12" s="395">
        <v>171603.62413000007</v>
      </c>
      <c r="E12" s="396">
        <v>0</v>
      </c>
      <c r="F12" s="397">
        <v>98917.731000000058</v>
      </c>
      <c r="G12" s="398">
        <v>0</v>
      </c>
      <c r="H12" s="399">
        <v>72685.893130000011</v>
      </c>
      <c r="I12" s="400">
        <v>0</v>
      </c>
      <c r="J12" s="401">
        <v>630.23605963830596</v>
      </c>
      <c r="K12" s="400">
        <v>0</v>
      </c>
      <c r="L12" s="395">
        <v>128886.29000000001</v>
      </c>
      <c r="M12" s="396">
        <v>0</v>
      </c>
      <c r="N12" s="397">
        <v>53784.459000000003</v>
      </c>
      <c r="O12" s="398">
        <v>0</v>
      </c>
      <c r="P12" s="397">
        <v>74350.226999999999</v>
      </c>
      <c r="Q12" s="398">
        <v>0</v>
      </c>
      <c r="R12" s="399">
        <v>751.60400000000004</v>
      </c>
      <c r="S12" s="402">
        <v>0</v>
      </c>
    </row>
    <row r="13" spans="1:19" ht="12.75" customHeight="1">
      <c r="A13" s="288">
        <v>15</v>
      </c>
      <c r="B13" s="861">
        <v>45458</v>
      </c>
      <c r="C13" s="862"/>
      <c r="D13" s="395">
        <v>172970.91252999997</v>
      </c>
      <c r="E13" s="396">
        <v>0</v>
      </c>
      <c r="F13" s="397">
        <v>90479.09299999995</v>
      </c>
      <c r="G13" s="398">
        <v>0</v>
      </c>
      <c r="H13" s="399">
        <v>82491.819530000022</v>
      </c>
      <c r="I13" s="400">
        <v>0</v>
      </c>
      <c r="J13" s="401">
        <v>631.62175361310801</v>
      </c>
      <c r="K13" s="400">
        <v>0</v>
      </c>
      <c r="L13" s="395">
        <v>121028.281</v>
      </c>
      <c r="M13" s="396">
        <v>0</v>
      </c>
      <c r="N13" s="397">
        <v>54855.22</v>
      </c>
      <c r="O13" s="398">
        <v>0</v>
      </c>
      <c r="P13" s="397">
        <v>65540.489000000001</v>
      </c>
      <c r="Q13" s="398">
        <v>0</v>
      </c>
      <c r="R13" s="399">
        <v>632.572</v>
      </c>
      <c r="S13" s="402">
        <v>0</v>
      </c>
    </row>
    <row r="14" spans="1:19" ht="12.75" customHeight="1">
      <c r="A14" s="288">
        <v>14</v>
      </c>
      <c r="B14" s="861">
        <v>45488</v>
      </c>
      <c r="C14" s="862"/>
      <c r="D14" s="395">
        <v>173156.05001000012</v>
      </c>
      <c r="E14" s="396">
        <v>0</v>
      </c>
      <c r="F14" s="397">
        <v>86650.943999999989</v>
      </c>
      <c r="G14" s="398">
        <v>0</v>
      </c>
      <c r="H14" s="399">
        <v>86505.106010000134</v>
      </c>
      <c r="I14" s="400">
        <v>0</v>
      </c>
      <c r="J14" s="401">
        <v>624.57258900723718</v>
      </c>
      <c r="K14" s="400">
        <v>0</v>
      </c>
      <c r="L14" s="395">
        <v>140116.07799999998</v>
      </c>
      <c r="M14" s="396">
        <v>0</v>
      </c>
      <c r="N14" s="397">
        <v>54898.307999999997</v>
      </c>
      <c r="O14" s="398">
        <v>0</v>
      </c>
      <c r="P14" s="397">
        <v>84619.358999999997</v>
      </c>
      <c r="Q14" s="398">
        <v>0</v>
      </c>
      <c r="R14" s="399">
        <v>598.41099999999994</v>
      </c>
      <c r="S14" s="402">
        <v>0</v>
      </c>
    </row>
    <row r="15" spans="1:19" ht="12.75" customHeight="1">
      <c r="A15" s="288">
        <v>13</v>
      </c>
      <c r="B15" s="861">
        <v>45519</v>
      </c>
      <c r="C15" s="862"/>
      <c r="D15" s="395">
        <v>168783.81434999991</v>
      </c>
      <c r="E15" s="396">
        <v>0</v>
      </c>
      <c r="F15" s="397">
        <v>80033.018999999957</v>
      </c>
      <c r="G15" s="398">
        <v>0</v>
      </c>
      <c r="H15" s="399">
        <v>88750.795349999942</v>
      </c>
      <c r="I15" s="400">
        <v>0</v>
      </c>
      <c r="J15" s="401">
        <v>587.27116754219969</v>
      </c>
      <c r="K15" s="400">
        <v>0</v>
      </c>
      <c r="L15" s="395">
        <v>103926.402</v>
      </c>
      <c r="M15" s="396">
        <v>0</v>
      </c>
      <c r="N15" s="397">
        <v>54912.137000000002</v>
      </c>
      <c r="O15" s="398">
        <v>0</v>
      </c>
      <c r="P15" s="397">
        <v>48357.582999999999</v>
      </c>
      <c r="Q15" s="398">
        <v>0</v>
      </c>
      <c r="R15" s="399">
        <v>656.68200000000002</v>
      </c>
      <c r="S15" s="402">
        <v>0</v>
      </c>
    </row>
    <row r="16" spans="1:19" ht="12.75" customHeight="1">
      <c r="A16" s="288">
        <v>12</v>
      </c>
      <c r="B16" s="861">
        <v>45550</v>
      </c>
      <c r="C16" s="862"/>
      <c r="D16" s="395">
        <v>161458.43830169996</v>
      </c>
      <c r="E16" s="396">
        <v>0</v>
      </c>
      <c r="F16" s="397">
        <v>64386.458000000013</v>
      </c>
      <c r="G16" s="398">
        <v>0</v>
      </c>
      <c r="H16" s="399">
        <v>97071.98030169995</v>
      </c>
      <c r="I16" s="400">
        <v>0</v>
      </c>
      <c r="J16" s="401">
        <v>636.43411764921348</v>
      </c>
      <c r="K16" s="400">
        <v>0</v>
      </c>
      <c r="L16" s="395">
        <v>113026.697</v>
      </c>
      <c r="M16" s="396">
        <v>0</v>
      </c>
      <c r="N16" s="397">
        <v>53246.77</v>
      </c>
      <c r="O16" s="398">
        <v>0</v>
      </c>
      <c r="P16" s="397">
        <v>58984.639000000003</v>
      </c>
      <c r="Q16" s="398">
        <v>0</v>
      </c>
      <c r="R16" s="399">
        <v>795.28800000000001</v>
      </c>
      <c r="S16" s="402">
        <v>0</v>
      </c>
    </row>
    <row r="17" spans="1:19" ht="12.75" customHeight="1">
      <c r="A17" s="288">
        <v>11</v>
      </c>
      <c r="B17" s="861">
        <v>45580</v>
      </c>
      <c r="C17" s="862"/>
      <c r="D17" s="395">
        <v>154787.47104</v>
      </c>
      <c r="E17" s="396">
        <v>0</v>
      </c>
      <c r="F17" s="397">
        <v>53274.434000000001</v>
      </c>
      <c r="G17" s="398">
        <v>0</v>
      </c>
      <c r="H17" s="399">
        <v>101513.03704</v>
      </c>
      <c r="I17" s="400">
        <v>0</v>
      </c>
      <c r="J17" s="401">
        <v>638.4645532302402</v>
      </c>
      <c r="K17" s="400">
        <v>0</v>
      </c>
      <c r="L17" s="395">
        <v>112826.515</v>
      </c>
      <c r="M17" s="396">
        <v>0</v>
      </c>
      <c r="N17" s="397">
        <v>53446.093999999997</v>
      </c>
      <c r="O17" s="398">
        <v>0</v>
      </c>
      <c r="P17" s="397">
        <v>58767.716999999997</v>
      </c>
      <c r="Q17" s="398">
        <v>0</v>
      </c>
      <c r="R17" s="399">
        <v>612.70399999999995</v>
      </c>
      <c r="S17" s="402">
        <v>0</v>
      </c>
    </row>
    <row r="18" spans="1:19" ht="12.75" customHeight="1">
      <c r="A18" s="288">
        <v>10</v>
      </c>
      <c r="B18" s="861">
        <v>45611</v>
      </c>
      <c r="C18" s="862"/>
      <c r="D18" s="395">
        <v>154958.08176999993</v>
      </c>
      <c r="E18" s="396">
        <v>0</v>
      </c>
      <c r="F18" s="397">
        <v>40339.359000000091</v>
      </c>
      <c r="G18" s="398">
        <v>0</v>
      </c>
      <c r="H18" s="399">
        <v>114618.72276999985</v>
      </c>
      <c r="I18" s="400">
        <v>0</v>
      </c>
      <c r="J18" s="401">
        <v>671.23898087711927</v>
      </c>
      <c r="K18" s="400">
        <v>0</v>
      </c>
      <c r="L18" s="395">
        <v>113302.961</v>
      </c>
      <c r="M18" s="396">
        <v>0</v>
      </c>
      <c r="N18" s="397">
        <v>52525.107000000004</v>
      </c>
      <c r="O18" s="398">
        <v>0</v>
      </c>
      <c r="P18" s="397">
        <v>60163.525000000001</v>
      </c>
      <c r="Q18" s="398">
        <v>0</v>
      </c>
      <c r="R18" s="399">
        <v>614.32899999999995</v>
      </c>
      <c r="S18" s="402">
        <v>0</v>
      </c>
    </row>
    <row r="19" spans="1:19" ht="12.75" customHeight="1">
      <c r="A19" s="288">
        <v>9</v>
      </c>
      <c r="B19" s="861">
        <v>45641</v>
      </c>
      <c r="C19" s="862"/>
      <c r="D19" s="395">
        <v>164772.05730000007</v>
      </c>
      <c r="E19" s="396">
        <v>0</v>
      </c>
      <c r="F19" s="397">
        <v>42647.067999999985</v>
      </c>
      <c r="G19" s="398">
        <v>0</v>
      </c>
      <c r="H19" s="399">
        <v>122124.98930000009</v>
      </c>
      <c r="I19" s="400">
        <v>0</v>
      </c>
      <c r="J19" s="401">
        <v>665.8079223725058</v>
      </c>
      <c r="K19" s="400">
        <v>0</v>
      </c>
      <c r="L19" s="395">
        <v>116380.41499999999</v>
      </c>
      <c r="M19" s="396">
        <v>0</v>
      </c>
      <c r="N19" s="397">
        <v>52977.561999999998</v>
      </c>
      <c r="O19" s="398">
        <v>0</v>
      </c>
      <c r="P19" s="397">
        <v>62789.580999999998</v>
      </c>
      <c r="Q19" s="398">
        <v>0</v>
      </c>
      <c r="R19" s="399">
        <v>613.27200000000005</v>
      </c>
      <c r="S19" s="402">
        <v>0</v>
      </c>
    </row>
    <row r="20" spans="1:19" ht="12.75" customHeight="1">
      <c r="A20" s="288">
        <v>8</v>
      </c>
      <c r="B20" s="861">
        <v>45672</v>
      </c>
      <c r="C20" s="862"/>
      <c r="D20" s="395">
        <v>157233.95489000002</v>
      </c>
      <c r="E20" s="396">
        <v>0</v>
      </c>
      <c r="F20" s="397">
        <v>60420.614000000001</v>
      </c>
      <c r="G20" s="398">
        <v>0</v>
      </c>
      <c r="H20" s="399">
        <v>96813.340890000021</v>
      </c>
      <c r="I20" s="400">
        <v>0</v>
      </c>
      <c r="J20" s="401">
        <v>671.96151024875019</v>
      </c>
      <c r="K20" s="400">
        <v>0</v>
      </c>
      <c r="L20" s="395">
        <v>106616.95299999999</v>
      </c>
      <c r="M20" s="396">
        <v>0</v>
      </c>
      <c r="N20" s="397">
        <v>50390.207000000002</v>
      </c>
      <c r="O20" s="398">
        <v>0</v>
      </c>
      <c r="P20" s="397">
        <v>55784.421999999999</v>
      </c>
      <c r="Q20" s="398">
        <v>0</v>
      </c>
      <c r="R20" s="399">
        <v>442.32399999999996</v>
      </c>
      <c r="S20" s="402">
        <v>0</v>
      </c>
    </row>
    <row r="21" spans="1:19" ht="12.75" customHeight="1">
      <c r="A21" s="288">
        <v>7</v>
      </c>
      <c r="B21" s="861">
        <v>45703</v>
      </c>
      <c r="C21" s="862"/>
      <c r="D21" s="395">
        <v>152393.57989120009</v>
      </c>
      <c r="E21" s="396">
        <v>0</v>
      </c>
      <c r="F21" s="397">
        <v>91165.835000000006</v>
      </c>
      <c r="G21" s="398">
        <v>0</v>
      </c>
      <c r="H21" s="399">
        <v>61227.744891200084</v>
      </c>
      <c r="I21" s="400">
        <v>0</v>
      </c>
      <c r="J21" s="401">
        <v>651.21024232418165</v>
      </c>
      <c r="K21" s="400">
        <v>0</v>
      </c>
      <c r="L21" s="395">
        <v>113917.56200000001</v>
      </c>
      <c r="M21" s="396">
        <v>0</v>
      </c>
      <c r="N21" s="397">
        <v>56012.53</v>
      </c>
      <c r="O21" s="398">
        <v>0</v>
      </c>
      <c r="P21" s="397">
        <v>57242.502999999997</v>
      </c>
      <c r="Q21" s="398">
        <v>0</v>
      </c>
      <c r="R21" s="399">
        <v>662.52900000000022</v>
      </c>
      <c r="S21" s="402">
        <v>0</v>
      </c>
    </row>
    <row r="22" spans="1:19" ht="12.75" customHeight="1">
      <c r="A22" s="288">
        <v>6</v>
      </c>
      <c r="B22" s="861">
        <v>45731</v>
      </c>
      <c r="C22" s="862"/>
      <c r="D22" s="395">
        <v>173939.27212999997</v>
      </c>
      <c r="E22" s="396">
        <v>0</v>
      </c>
      <c r="F22" s="397">
        <v>107540.09500000002</v>
      </c>
      <c r="G22" s="398">
        <v>0</v>
      </c>
      <c r="H22" s="399">
        <v>66399.177129999953</v>
      </c>
      <c r="I22" s="400">
        <v>0</v>
      </c>
      <c r="J22" s="401">
        <v>650.62930053995262</v>
      </c>
      <c r="K22" s="400">
        <v>0</v>
      </c>
      <c r="L22" s="395">
        <v>119094.522</v>
      </c>
      <c r="M22" s="396">
        <v>0</v>
      </c>
      <c r="N22" s="397">
        <v>54844.614000000001</v>
      </c>
      <c r="O22" s="398">
        <v>0</v>
      </c>
      <c r="P22" s="397">
        <v>63035.701999999997</v>
      </c>
      <c r="Q22" s="398">
        <v>0</v>
      </c>
      <c r="R22" s="399">
        <v>1214.2059999999999</v>
      </c>
      <c r="S22" s="402">
        <v>0</v>
      </c>
    </row>
    <row r="23" spans="1:19" ht="12.75" customHeight="1">
      <c r="A23" s="288">
        <v>5</v>
      </c>
      <c r="B23" s="861">
        <v>45762</v>
      </c>
      <c r="C23" s="862"/>
      <c r="D23" s="395">
        <v>173168.95960999993</v>
      </c>
      <c r="E23" s="396">
        <v>0</v>
      </c>
      <c r="F23" s="397">
        <v>88507.751999999949</v>
      </c>
      <c r="G23" s="398">
        <v>0</v>
      </c>
      <c r="H23" s="399">
        <v>84661.207609999983</v>
      </c>
      <c r="I23" s="400">
        <v>0</v>
      </c>
      <c r="J23" s="401">
        <v>646.86967943228103</v>
      </c>
      <c r="K23" s="400">
        <v>0</v>
      </c>
      <c r="L23" s="395">
        <v>122224.22199999999</v>
      </c>
      <c r="M23" s="396">
        <v>0</v>
      </c>
      <c r="N23" s="397">
        <v>55162.877999999997</v>
      </c>
      <c r="O23" s="398">
        <v>0</v>
      </c>
      <c r="P23" s="397">
        <v>65876.856</v>
      </c>
      <c r="Q23" s="398">
        <v>0</v>
      </c>
      <c r="R23" s="399">
        <v>1184.4880000000001</v>
      </c>
      <c r="S23" s="402">
        <v>0</v>
      </c>
    </row>
    <row r="24" spans="1:19" ht="12.75" customHeight="1">
      <c r="A24" s="288">
        <v>4</v>
      </c>
      <c r="B24" s="861">
        <v>45792</v>
      </c>
      <c r="C24" s="862"/>
      <c r="D24" s="395">
        <v>170979.18231000018</v>
      </c>
      <c r="E24" s="396">
        <v>0</v>
      </c>
      <c r="F24" s="397">
        <v>87547.193000000014</v>
      </c>
      <c r="G24" s="398">
        <v>0</v>
      </c>
      <c r="H24" s="399">
        <v>83431.989310000165</v>
      </c>
      <c r="I24" s="400">
        <v>0</v>
      </c>
      <c r="J24" s="401">
        <v>646.06369979484919</v>
      </c>
      <c r="K24" s="400">
        <v>0</v>
      </c>
      <c r="L24" s="395">
        <v>123341.88900000001</v>
      </c>
      <c r="M24" s="396">
        <v>0</v>
      </c>
      <c r="N24" s="397">
        <v>58446.675999999999</v>
      </c>
      <c r="O24" s="398">
        <v>0</v>
      </c>
      <c r="P24" s="397">
        <v>64148.722999999998</v>
      </c>
      <c r="Q24" s="398">
        <v>0</v>
      </c>
      <c r="R24" s="399">
        <v>746.49</v>
      </c>
      <c r="S24" s="402">
        <v>0</v>
      </c>
    </row>
    <row r="25" spans="1:19" ht="12.75" customHeight="1">
      <c r="A25" s="288">
        <v>3</v>
      </c>
      <c r="B25" s="861">
        <v>45823</v>
      </c>
      <c r="C25" s="862"/>
      <c r="D25" s="395">
        <v>158307.61873000007</v>
      </c>
      <c r="E25" s="396">
        <v>0</v>
      </c>
      <c r="F25" s="397">
        <v>74091.664000000048</v>
      </c>
      <c r="G25" s="398">
        <v>0</v>
      </c>
      <c r="H25" s="399">
        <v>84215.954730000027</v>
      </c>
      <c r="I25" s="400">
        <v>0</v>
      </c>
      <c r="J25" s="401">
        <v>652.45814567371781</v>
      </c>
      <c r="K25" s="400">
        <v>0</v>
      </c>
      <c r="L25" s="395">
        <v>116140.90900000001</v>
      </c>
      <c r="M25" s="396">
        <v>0</v>
      </c>
      <c r="N25" s="397">
        <v>57426.769</v>
      </c>
      <c r="O25" s="398">
        <v>0</v>
      </c>
      <c r="P25" s="397">
        <v>57674.567000000003</v>
      </c>
      <c r="Q25" s="398">
        <v>0</v>
      </c>
      <c r="R25" s="399">
        <v>1039.5730000000001</v>
      </c>
      <c r="S25" s="402">
        <v>0</v>
      </c>
    </row>
    <row r="26" spans="1:19" ht="12.75" customHeight="1">
      <c r="A26" s="288">
        <v>2</v>
      </c>
      <c r="B26" s="861">
        <v>45853</v>
      </c>
      <c r="C26" s="862"/>
      <c r="D26" s="395">
        <v>178488.18939999989</v>
      </c>
      <c r="E26" s="396">
        <v>0</v>
      </c>
      <c r="F26" s="397">
        <v>89481.456999999908</v>
      </c>
      <c r="G26" s="398">
        <v>0</v>
      </c>
      <c r="H26" s="399">
        <v>89006.732399999979</v>
      </c>
      <c r="I26" s="400">
        <v>0</v>
      </c>
      <c r="J26" s="401">
        <v>639.88225743486623</v>
      </c>
      <c r="K26" s="400">
        <v>0</v>
      </c>
      <c r="L26" s="395">
        <v>122641.111</v>
      </c>
      <c r="M26" s="396">
        <v>0</v>
      </c>
      <c r="N26" s="397">
        <v>57091.362000000001</v>
      </c>
      <c r="O26" s="398">
        <v>0</v>
      </c>
      <c r="P26" s="397">
        <v>65117.341</v>
      </c>
      <c r="Q26" s="398">
        <v>0</v>
      </c>
      <c r="R26" s="399">
        <v>432.40800000000002</v>
      </c>
      <c r="S26" s="402">
        <v>0</v>
      </c>
    </row>
    <row r="27" spans="1:19" ht="12.75" customHeight="1">
      <c r="A27" s="288">
        <v>1</v>
      </c>
      <c r="B27" s="861">
        <v>45884</v>
      </c>
      <c r="C27" s="862"/>
      <c r="D27" s="395">
        <v>173253.61820000014</v>
      </c>
      <c r="E27" s="396">
        <v>0</v>
      </c>
      <c r="F27" s="397">
        <v>81641.036000000095</v>
      </c>
      <c r="G27" s="398">
        <v>0</v>
      </c>
      <c r="H27" s="399">
        <v>91612.582200000048</v>
      </c>
      <c r="I27" s="400">
        <v>0</v>
      </c>
      <c r="J27" s="401">
        <v>640.75678153200056</v>
      </c>
      <c r="K27" s="400">
        <v>0</v>
      </c>
      <c r="L27" s="395">
        <v>121102.798</v>
      </c>
      <c r="M27" s="396">
        <v>0</v>
      </c>
      <c r="N27" s="397">
        <v>57463.834999999999</v>
      </c>
      <c r="O27" s="398">
        <v>0</v>
      </c>
      <c r="P27" s="397">
        <v>63166.493999999999</v>
      </c>
      <c r="Q27" s="398">
        <v>0</v>
      </c>
      <c r="R27" s="399">
        <v>472.46899999999999</v>
      </c>
      <c r="S27" s="402">
        <v>0</v>
      </c>
    </row>
    <row r="28" spans="1:19" ht="12.75" customHeight="1">
      <c r="A28" s="288">
        <v>0</v>
      </c>
      <c r="B28" s="861">
        <v>45915</v>
      </c>
      <c r="C28" s="862"/>
      <c r="D28" s="395">
        <v>159857.53591999979</v>
      </c>
      <c r="E28" s="396">
        <v>0</v>
      </c>
      <c r="F28" s="397">
        <v>61596.36899999989</v>
      </c>
      <c r="G28" s="398">
        <v>0</v>
      </c>
      <c r="H28" s="399">
        <v>98261.166919999901</v>
      </c>
      <c r="I28" s="400">
        <v>0</v>
      </c>
      <c r="J28" s="401">
        <v>646.88713713311108</v>
      </c>
      <c r="K28" s="400">
        <v>0</v>
      </c>
      <c r="L28" s="395">
        <v>118476.43400000001</v>
      </c>
      <c r="M28" s="396">
        <v>0</v>
      </c>
      <c r="N28" s="397">
        <v>58608.197999999997</v>
      </c>
      <c r="O28" s="398">
        <v>0</v>
      </c>
      <c r="P28" s="397">
        <v>59400.565000000002</v>
      </c>
      <c r="Q28" s="398">
        <v>0</v>
      </c>
      <c r="R28" s="399">
        <v>467.67099999999999</v>
      </c>
      <c r="S28" s="402">
        <v>0</v>
      </c>
    </row>
    <row r="29" spans="1:19" ht="12.75" customHeight="1">
      <c r="B29" s="380"/>
      <c r="C29" s="403"/>
      <c r="D29" s="395"/>
      <c r="E29" s="403"/>
      <c r="F29" s="404"/>
      <c r="G29" s="405"/>
      <c r="H29" s="403"/>
      <c r="I29" s="344"/>
      <c r="J29" s="406"/>
      <c r="K29" s="344"/>
      <c r="L29" s="406"/>
      <c r="M29" s="403"/>
      <c r="N29" s="404"/>
      <c r="O29" s="405"/>
      <c r="P29" s="303"/>
      <c r="Q29" s="407"/>
      <c r="S29" s="408"/>
    </row>
    <row r="30" spans="1:19" ht="12.75" customHeight="1">
      <c r="A30" s="288">
        <v>2023</v>
      </c>
      <c r="B30" s="859" t="s">
        <v>494</v>
      </c>
      <c r="C30" s="863"/>
      <c r="D30" s="409">
        <v>1497621.9110812</v>
      </c>
      <c r="E30" s="410"/>
      <c r="F30" s="411">
        <v>741992.0149999999</v>
      </c>
      <c r="G30" s="412"/>
      <c r="H30" s="413">
        <v>755629.8960812001</v>
      </c>
      <c r="I30" s="414"/>
      <c r="J30" s="415">
        <v>649.63541712374558</v>
      </c>
      <c r="K30" s="414"/>
      <c r="L30" s="409">
        <v>1063556.3999999999</v>
      </c>
      <c r="M30" s="416"/>
      <c r="N30" s="411">
        <v>505447.06900000002</v>
      </c>
      <c r="O30" s="412"/>
      <c r="P30" s="411">
        <v>551447.17299999995</v>
      </c>
      <c r="Q30" s="407"/>
      <c r="R30" s="413">
        <v>6662.1580000000013</v>
      </c>
      <c r="S30" s="408"/>
    </row>
    <row r="31" spans="1:19" ht="12.75" customHeight="1">
      <c r="A31" s="288">
        <v>2022</v>
      </c>
      <c r="B31" s="859" t="s">
        <v>495</v>
      </c>
      <c r="C31" s="863"/>
      <c r="D31" s="417">
        <v>1509493.6418117001</v>
      </c>
      <c r="E31" s="386"/>
      <c r="F31" s="418">
        <v>814345.88899999997</v>
      </c>
      <c r="G31" s="385"/>
      <c r="H31" s="419">
        <v>695147.75281170011</v>
      </c>
      <c r="I31" s="387"/>
      <c r="J31" s="415">
        <v>621.16365209261176</v>
      </c>
      <c r="K31" s="387"/>
      <c r="L31" s="417">
        <v>1086638.6359999999</v>
      </c>
      <c r="M31" s="386"/>
      <c r="N31" s="418">
        <v>493955.71500000003</v>
      </c>
      <c r="O31" s="385"/>
      <c r="P31" s="418">
        <v>586723.37899999996</v>
      </c>
      <c r="Q31" s="420"/>
      <c r="R31" s="419">
        <v>5959.5419999999995</v>
      </c>
      <c r="S31" s="408"/>
    </row>
    <row r="32" spans="1:19" ht="12.75" customHeight="1">
      <c r="B32" s="718" t="s">
        <v>5</v>
      </c>
      <c r="C32" s="717" t="s">
        <v>423</v>
      </c>
      <c r="D32" s="421">
        <v>-7.8647106563838332E-3</v>
      </c>
      <c r="E32" s="422"/>
      <c r="F32" s="423">
        <v>-8.8849068899763406E-2</v>
      </c>
      <c r="G32" s="424"/>
      <c r="H32" s="391">
        <v>8.7006169587493742E-2</v>
      </c>
      <c r="I32" s="425"/>
      <c r="J32" s="421">
        <v>4.5836173664084434E-2</v>
      </c>
      <c r="K32" s="425"/>
      <c r="L32" s="421">
        <v>-2.1241869408368808E-2</v>
      </c>
      <c r="M32" s="391"/>
      <c r="N32" s="423">
        <v>2.3263935715370776E-2</v>
      </c>
      <c r="O32" s="424"/>
      <c r="P32" s="423">
        <v>-6.0124084470818406E-2</v>
      </c>
      <c r="Q32" s="420"/>
      <c r="R32" s="391">
        <v>0.11789765052415135</v>
      </c>
      <c r="S32" s="408"/>
    </row>
    <row r="33" spans="2:19" ht="12.75" customHeight="1" thickBot="1">
      <c r="B33" s="358"/>
      <c r="C33" s="360"/>
      <c r="D33" s="363"/>
      <c r="E33" s="360"/>
      <c r="F33" s="361"/>
      <c r="G33" s="362"/>
      <c r="H33" s="360"/>
      <c r="I33" s="359"/>
      <c r="J33" s="363"/>
      <c r="K33" s="359"/>
      <c r="L33" s="363"/>
      <c r="M33" s="360"/>
      <c r="N33" s="426"/>
      <c r="O33" s="427"/>
      <c r="P33" s="428"/>
      <c r="Q33" s="429"/>
      <c r="R33" s="313"/>
      <c r="S33" s="430"/>
    </row>
    <row r="34" spans="2:19" ht="12.75" customHeight="1">
      <c r="B34" s="315" t="s">
        <v>380</v>
      </c>
      <c r="P34" s="316" t="s">
        <v>267</v>
      </c>
    </row>
    <row r="35" spans="2:19" ht="12.75" customHeight="1">
      <c r="B35" s="317"/>
    </row>
  </sheetData>
  <mergeCells count="38">
    <mergeCell ref="B1:S1"/>
    <mergeCell ref="R3:S3"/>
    <mergeCell ref="D2:I2"/>
    <mergeCell ref="J2:K3"/>
    <mergeCell ref="P3:Q3"/>
    <mergeCell ref="L2:S2"/>
    <mergeCell ref="F3:G3"/>
    <mergeCell ref="N3:O3"/>
    <mergeCell ref="H3:I3"/>
    <mergeCell ref="D3:E3"/>
    <mergeCell ref="L3:M3"/>
    <mergeCell ref="B2:C3"/>
    <mergeCell ref="B5:C5"/>
    <mergeCell ref="B15:C15"/>
    <mergeCell ref="B16:C16"/>
    <mergeCell ref="B30:C30"/>
    <mergeCell ref="B21:C21"/>
    <mergeCell ref="B26:C26"/>
    <mergeCell ref="B27:C27"/>
    <mergeCell ref="B22:C22"/>
    <mergeCell ref="B23:C23"/>
    <mergeCell ref="B24:C24"/>
    <mergeCell ref="B25:C25"/>
    <mergeCell ref="B28:C28"/>
    <mergeCell ref="B17:C17"/>
    <mergeCell ref="B11:C11"/>
    <mergeCell ref="B6:C6"/>
    <mergeCell ref="B7:C7"/>
    <mergeCell ref="B10:C10"/>
    <mergeCell ref="B8:C8"/>
    <mergeCell ref="B9:C9"/>
    <mergeCell ref="B18:C18"/>
    <mergeCell ref="B31:C31"/>
    <mergeCell ref="B14:C14"/>
    <mergeCell ref="B19:C19"/>
    <mergeCell ref="B20:C20"/>
    <mergeCell ref="B12:C12"/>
    <mergeCell ref="B13:C13"/>
  </mergeCells>
  <phoneticPr fontId="0" type="noConversion"/>
  <conditionalFormatting sqref="D32 F32 H32 J32 L32 N32 P32 R32">
    <cfRule type="cellIs" dxfId="15" priority="10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80" firstPageNumber="18" orientation="portrait" useFirstPageNumber="1" r:id="rId1"/>
  <headerFooter>
    <oddHeader>&amp;L&amp;G&amp;R&amp;G</oddHeader>
    <oddFooter xml:space="preserve">&amp;C&amp;"Arial Black,Normal"&amp;12 &amp;K03+00025&amp;R&amp;"Arial Black,Gras"&amp;14&amp;K03+000Janvier 2024 | N°53&amp;G              </oddFooter>
  </headerFooter>
  <drawing r:id="rId2"/>
  <legacyDrawing r:id="rId3"/>
  <legacyDrawingHF r:id="rId4"/>
  <oleObjects>
    <mc:AlternateContent xmlns:mc="http://schemas.openxmlformats.org/markup-compatibility/2006">
      <mc:Choice Requires="x14">
        <oleObject progId="MSWordArt.2" shapeId="2068" r:id="rId5">
          <objectPr defaultSize="0" autoPict="0" r:id="rId6">
            <anchor moveWithCells="1" sizeWithCells="1">
              <from>
                <xdr:col>2</xdr:col>
                <xdr:colOff>22860</xdr:colOff>
                <xdr:row>0</xdr:row>
                <xdr:rowOff>0</xdr:rowOff>
              </from>
              <to>
                <xdr:col>11</xdr:col>
                <xdr:colOff>419100</xdr:colOff>
                <xdr:row>0</xdr:row>
                <xdr:rowOff>0</xdr:rowOff>
              </to>
            </anchor>
          </objectPr>
        </oleObject>
      </mc:Choice>
      <mc:Fallback>
        <oleObject progId="MSWordArt.2" shapeId="2068" r:id="rId5"/>
      </mc:Fallback>
    </mc:AlternateContent>
    <mc:AlternateContent xmlns:mc="http://schemas.openxmlformats.org/markup-compatibility/2006">
      <mc:Choice Requires="x14">
        <oleObject progId="MSGraph.Chart.8" shapeId="2061" r:id="rId7">
          <objectPr defaultSize="0" autoPict="0" r:id="rId8">
            <anchor moveWithCells="1" sizeWithCells="1">
              <from>
                <xdr:col>9</xdr:col>
                <xdr:colOff>228600</xdr:colOff>
                <xdr:row>0</xdr:row>
                <xdr:rowOff>0</xdr:rowOff>
              </from>
              <to>
                <xdr:col>15</xdr:col>
                <xdr:colOff>22860</xdr:colOff>
                <xdr:row>0</xdr:row>
                <xdr:rowOff>0</xdr:rowOff>
              </to>
            </anchor>
          </objectPr>
        </oleObject>
      </mc:Choice>
      <mc:Fallback>
        <oleObject progId="MSGraph.Chart.8" shapeId="2061" r:id="rId7"/>
      </mc:Fallback>
    </mc:AlternateContent>
    <mc:AlternateContent xmlns:mc="http://schemas.openxmlformats.org/markup-compatibility/2006">
      <mc:Choice Requires="x14">
        <oleObject progId="MSGraph.Chart.8" shapeId="2060" r:id="rId9">
          <objectPr defaultSize="0" autoPict="0" r:id="rId10">
            <anchor moveWithCells="1" sizeWithCells="1">
              <from>
                <xdr:col>1</xdr:col>
                <xdr:colOff>68580</xdr:colOff>
                <xdr:row>0</xdr:row>
                <xdr:rowOff>0</xdr:rowOff>
              </from>
              <to>
                <xdr:col>14</xdr:col>
                <xdr:colOff>106680</xdr:colOff>
                <xdr:row>0</xdr:row>
                <xdr:rowOff>0</xdr:rowOff>
              </to>
            </anchor>
          </objectPr>
        </oleObject>
      </mc:Choice>
      <mc:Fallback>
        <oleObject progId="MSGraph.Chart.8" shapeId="2060" r:id="rId9"/>
      </mc:Fallback>
    </mc:AlternateContent>
    <mc:AlternateContent xmlns:mc="http://schemas.openxmlformats.org/markup-compatibility/2006">
      <mc:Choice Requires="x14">
        <oleObject progId="MSGraph.Chart.8" shapeId="2059" r:id="rId11">
          <objectPr defaultSize="0" autoPict="0" r:id="rId12">
            <anchor moveWithCells="1" sizeWithCells="1">
              <from>
                <xdr:col>1</xdr:col>
                <xdr:colOff>60960</xdr:colOff>
                <xdr:row>0</xdr:row>
                <xdr:rowOff>0</xdr:rowOff>
              </from>
              <to>
                <xdr:col>14</xdr:col>
                <xdr:colOff>99060</xdr:colOff>
                <xdr:row>0</xdr:row>
                <xdr:rowOff>0</xdr:rowOff>
              </to>
            </anchor>
          </objectPr>
        </oleObject>
      </mc:Choice>
      <mc:Fallback>
        <oleObject progId="MSGraph.Chart.8" shapeId="2059" r:id="rId11"/>
      </mc:Fallback>
    </mc:AlternateContent>
    <mc:AlternateContent xmlns:mc="http://schemas.openxmlformats.org/markup-compatibility/2006">
      <mc:Choice Requires="x14">
        <oleObject progId="MSGraph.Chart.8" shapeId="2071" r:id="rId13">
          <objectPr defaultSize="0" autoPict="0" r:id="rId14">
            <anchor moveWithCells="1" sizeWithCells="1">
              <from>
                <xdr:col>8</xdr:col>
                <xdr:colOff>106680</xdr:colOff>
                <xdr:row>0</xdr:row>
                <xdr:rowOff>0</xdr:rowOff>
              </from>
              <to>
                <xdr:col>14</xdr:col>
                <xdr:colOff>76200</xdr:colOff>
                <xdr:row>0</xdr:row>
                <xdr:rowOff>0</xdr:rowOff>
              </to>
            </anchor>
          </objectPr>
        </oleObject>
      </mc:Choice>
      <mc:Fallback>
        <oleObject progId="MSGraph.Chart.8" shapeId="2071" r:id="rId13"/>
      </mc:Fallback>
    </mc:AlternateContent>
    <mc:AlternateContent xmlns:mc="http://schemas.openxmlformats.org/markup-compatibility/2006">
      <mc:Choice Requires="x14">
        <oleObject progId="MSGraph.Chart.8" shapeId="2072" r:id="rId15">
          <objectPr defaultSize="0" autoPict="0" r:id="rId16">
            <anchor moveWithCells="1" sizeWithCells="1">
              <from>
                <xdr:col>8</xdr:col>
                <xdr:colOff>99060</xdr:colOff>
                <xdr:row>0</xdr:row>
                <xdr:rowOff>0</xdr:rowOff>
              </from>
              <to>
                <xdr:col>15</xdr:col>
                <xdr:colOff>22860</xdr:colOff>
                <xdr:row>0</xdr:row>
                <xdr:rowOff>0</xdr:rowOff>
              </to>
            </anchor>
          </objectPr>
        </oleObject>
      </mc:Choice>
      <mc:Fallback>
        <oleObject progId="MSGraph.Chart.8" shapeId="2072" r:id="rId15"/>
      </mc:Fallback>
    </mc:AlternateContent>
    <mc:AlternateContent xmlns:mc="http://schemas.openxmlformats.org/markup-compatibility/2006">
      <mc:Choice Requires="x14">
        <oleObject progId="MSGraph.Chart.8" shapeId="2073" r:id="rId17">
          <objectPr defaultSize="0" autoPict="0" r:id="rId18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14</xdr:col>
                <xdr:colOff>22860</xdr:colOff>
                <xdr:row>0</xdr:row>
                <xdr:rowOff>0</xdr:rowOff>
              </to>
            </anchor>
          </objectPr>
        </oleObject>
      </mc:Choice>
      <mc:Fallback>
        <oleObject progId="MSGraph.Chart.8" shapeId="2073" r:id="rId17"/>
      </mc:Fallback>
    </mc:AlternateContent>
  </oleObjec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Feuil16">
    <tabColor rgb="FF00B0F0"/>
  </sheetPr>
  <dimension ref="A1:U34"/>
  <sheetViews>
    <sheetView showZeros="0" zoomScale="85" zoomScaleNormal="85" workbookViewId="0">
      <selection activeCell="J11" sqref="J11"/>
    </sheetView>
  </sheetViews>
  <sheetFormatPr baseColWidth="10" defaultColWidth="8.5546875" defaultRowHeight="12.75" customHeight="1"/>
  <cols>
    <col min="1" max="1" width="4.6640625" style="288" customWidth="1"/>
    <col min="2" max="2" width="9.109375" style="33" customWidth="1"/>
    <col min="3" max="3" width="11.6640625" style="33" customWidth="1"/>
    <col min="4" max="4" width="9.6640625" style="33" customWidth="1"/>
    <col min="5" max="5" width="2.33203125" style="33" customWidth="1"/>
    <col min="6" max="6" width="8.6640625" style="33" customWidth="1"/>
    <col min="7" max="7" width="2.33203125" style="33" customWidth="1"/>
    <col min="8" max="8" width="9.6640625" style="33" customWidth="1"/>
    <col min="9" max="9" width="2.33203125" style="33" customWidth="1"/>
    <col min="10" max="10" width="11" style="33" customWidth="1"/>
    <col min="11" max="11" width="2.109375" style="33" customWidth="1"/>
    <col min="12" max="12" width="10.44140625" style="33" customWidth="1"/>
    <col min="13" max="13" width="2.33203125" style="33" customWidth="1"/>
    <col min="14" max="14" width="10.5546875" style="33" customWidth="1"/>
    <col min="15" max="15" width="2.44140625" style="33" customWidth="1"/>
    <col min="16" max="16" width="10.33203125" style="33" customWidth="1"/>
    <col min="17" max="17" width="2.33203125" style="33" customWidth="1"/>
    <col min="18" max="18" width="9.33203125" style="33" customWidth="1"/>
    <col min="19" max="19" width="2.109375" style="33" customWidth="1"/>
    <col min="20" max="16384" width="8.5546875" style="33"/>
  </cols>
  <sheetData>
    <row r="1" spans="1:19" ht="39" customHeight="1" thickBot="1">
      <c r="B1" s="830" t="s">
        <v>397</v>
      </c>
      <c r="C1" s="830"/>
      <c r="D1" s="830"/>
      <c r="E1" s="830"/>
      <c r="F1" s="830"/>
      <c r="G1" s="830"/>
      <c r="H1" s="830"/>
      <c r="I1" s="830"/>
      <c r="J1" s="830"/>
      <c r="K1" s="830"/>
      <c r="L1" s="830"/>
      <c r="M1" s="830"/>
      <c r="N1" s="830"/>
      <c r="O1" s="830"/>
      <c r="P1" s="830"/>
      <c r="Q1" s="830"/>
      <c r="R1" s="830"/>
      <c r="S1" s="830"/>
    </row>
    <row r="2" spans="1:19" ht="12.75" customHeight="1">
      <c r="B2" s="868" t="s">
        <v>6</v>
      </c>
      <c r="C2" s="869"/>
      <c r="D2" s="874" t="s">
        <v>167</v>
      </c>
      <c r="E2" s="874"/>
      <c r="F2" s="874" t="s">
        <v>81</v>
      </c>
      <c r="G2" s="874"/>
      <c r="H2" s="868" t="s">
        <v>166</v>
      </c>
      <c r="I2" s="876"/>
      <c r="J2" s="876"/>
      <c r="K2" s="876"/>
      <c r="L2" s="876"/>
      <c r="M2" s="876"/>
      <c r="N2" s="876"/>
      <c r="O2" s="876"/>
      <c r="P2" s="876"/>
      <c r="Q2" s="876"/>
      <c r="R2" s="876"/>
      <c r="S2" s="869"/>
    </row>
    <row r="3" spans="1:19" ht="51.75" customHeight="1">
      <c r="B3" s="870"/>
      <c r="C3" s="871"/>
      <c r="D3" s="875"/>
      <c r="E3" s="875"/>
      <c r="F3" s="875"/>
      <c r="G3" s="875"/>
      <c r="H3" s="872" t="s">
        <v>29</v>
      </c>
      <c r="I3" s="873"/>
      <c r="J3" s="877" t="s">
        <v>30</v>
      </c>
      <c r="K3" s="877"/>
      <c r="L3" s="873" t="s">
        <v>31</v>
      </c>
      <c r="M3" s="873"/>
      <c r="N3" s="873" t="s">
        <v>32</v>
      </c>
      <c r="O3" s="873"/>
      <c r="P3" s="873" t="s">
        <v>33</v>
      </c>
      <c r="Q3" s="873"/>
      <c r="R3" s="873" t="s">
        <v>28</v>
      </c>
      <c r="S3" s="878"/>
    </row>
    <row r="4" spans="1:19" ht="12.75" customHeight="1">
      <c r="B4" s="431" t="s">
        <v>7</v>
      </c>
      <c r="C4" s="432"/>
      <c r="D4" s="380"/>
      <c r="E4" s="433"/>
      <c r="F4" s="380"/>
      <c r="G4" s="433"/>
      <c r="H4" s="380"/>
      <c r="I4" s="434"/>
      <c r="J4" s="435"/>
      <c r="K4" s="436"/>
      <c r="L4" s="432"/>
      <c r="M4" s="434"/>
      <c r="N4" s="435"/>
      <c r="O4" s="436"/>
      <c r="P4" s="435"/>
      <c r="Q4" s="436"/>
      <c r="R4" s="432"/>
      <c r="S4" s="433"/>
    </row>
    <row r="5" spans="1:19" ht="12.75" customHeight="1">
      <c r="A5" s="288">
        <v>23</v>
      </c>
      <c r="B5" s="857">
        <v>45214</v>
      </c>
      <c r="C5" s="867"/>
      <c r="D5" s="736">
        <v>11278.619400000003</v>
      </c>
      <c r="E5" s="400">
        <v>0</v>
      </c>
      <c r="F5" s="736">
        <v>1002.4431511607409</v>
      </c>
      <c r="G5" s="400">
        <v>0</v>
      </c>
      <c r="H5" s="736">
        <v>6875.0919999999996</v>
      </c>
      <c r="I5" s="396">
        <v>0</v>
      </c>
      <c r="J5" s="737">
        <v>4858.1189999999997</v>
      </c>
      <c r="K5" s="398">
        <v>0</v>
      </c>
      <c r="L5" s="396">
        <v>838.39200000000005</v>
      </c>
      <c r="M5" s="396">
        <v>0</v>
      </c>
      <c r="N5" s="737">
        <v>767.88599999999997</v>
      </c>
      <c r="O5" s="398">
        <v>0</v>
      </c>
      <c r="P5" s="737">
        <v>379.57299999999998</v>
      </c>
      <c r="Q5" s="398">
        <v>0</v>
      </c>
      <c r="R5" s="396">
        <v>31.122</v>
      </c>
      <c r="S5" s="402">
        <v>0</v>
      </c>
    </row>
    <row r="6" spans="1:19" ht="12.75" customHeight="1">
      <c r="A6" s="288">
        <v>22</v>
      </c>
      <c r="B6" s="857">
        <v>45245</v>
      </c>
      <c r="C6" s="867"/>
      <c r="D6" s="736">
        <v>10850.115960000008</v>
      </c>
      <c r="E6" s="400">
        <v>0</v>
      </c>
      <c r="F6" s="736">
        <v>999.04175626450979</v>
      </c>
      <c r="G6" s="400">
        <v>0</v>
      </c>
      <c r="H6" s="736">
        <v>6540.3360000000002</v>
      </c>
      <c r="I6" s="396">
        <v>0</v>
      </c>
      <c r="J6" s="737">
        <v>4639.0140000000001</v>
      </c>
      <c r="K6" s="398">
        <v>0</v>
      </c>
      <c r="L6" s="396">
        <v>814.45799999999997</v>
      </c>
      <c r="M6" s="396">
        <v>0</v>
      </c>
      <c r="N6" s="737">
        <v>697.19399999999996</v>
      </c>
      <c r="O6" s="398">
        <v>0</v>
      </c>
      <c r="P6" s="737">
        <v>354.65800000000002</v>
      </c>
      <c r="Q6" s="398">
        <v>0</v>
      </c>
      <c r="R6" s="396">
        <v>35.012000000000057</v>
      </c>
      <c r="S6" s="402">
        <v>0</v>
      </c>
    </row>
    <row r="7" spans="1:19" ht="12.75" customHeight="1">
      <c r="A7" s="288">
        <v>21</v>
      </c>
      <c r="B7" s="857">
        <v>45275</v>
      </c>
      <c r="C7" s="867"/>
      <c r="D7" s="736">
        <v>11289.886569999997</v>
      </c>
      <c r="E7" s="400">
        <v>0</v>
      </c>
      <c r="F7" s="736">
        <v>997.77961326256582</v>
      </c>
      <c r="G7" s="400">
        <v>0</v>
      </c>
      <c r="H7" s="736">
        <v>6406.7240000000002</v>
      </c>
      <c r="I7" s="396">
        <v>0</v>
      </c>
      <c r="J7" s="737">
        <v>4405.5420000000004</v>
      </c>
      <c r="K7" s="398">
        <v>0</v>
      </c>
      <c r="L7" s="396">
        <v>781.08399999999995</v>
      </c>
      <c r="M7" s="396">
        <v>0</v>
      </c>
      <c r="N7" s="737">
        <v>691.87900000000002</v>
      </c>
      <c r="O7" s="398">
        <v>0</v>
      </c>
      <c r="P7" s="737">
        <v>488.14299999999997</v>
      </c>
      <c r="Q7" s="398">
        <v>0</v>
      </c>
      <c r="R7" s="396">
        <v>40.075999999999965</v>
      </c>
      <c r="S7" s="402">
        <v>0</v>
      </c>
    </row>
    <row r="8" spans="1:19" ht="12.75" customHeight="1">
      <c r="A8" s="288">
        <v>20</v>
      </c>
      <c r="B8" s="857">
        <v>45306</v>
      </c>
      <c r="C8" s="867"/>
      <c r="D8" s="736">
        <v>11376.632960000001</v>
      </c>
      <c r="E8" s="400">
        <v>0</v>
      </c>
      <c r="F8" s="736">
        <v>1002.213145975876</v>
      </c>
      <c r="G8" s="400">
        <v>0</v>
      </c>
      <c r="H8" s="736">
        <v>6469.8429999999998</v>
      </c>
      <c r="I8" s="396">
        <v>0</v>
      </c>
      <c r="J8" s="737">
        <v>4720.9989999999998</v>
      </c>
      <c r="K8" s="398">
        <v>0</v>
      </c>
      <c r="L8" s="396">
        <v>778.51700000000005</v>
      </c>
      <c r="M8" s="396">
        <v>0</v>
      </c>
      <c r="N8" s="737">
        <v>587.80700000000002</v>
      </c>
      <c r="O8" s="398">
        <v>0</v>
      </c>
      <c r="P8" s="737">
        <v>351.548</v>
      </c>
      <c r="Q8" s="398">
        <v>0</v>
      </c>
      <c r="R8" s="396">
        <v>30.972000000000001</v>
      </c>
      <c r="S8" s="402">
        <v>0</v>
      </c>
    </row>
    <row r="9" spans="1:19" ht="12.75" customHeight="1">
      <c r="A9" s="288">
        <v>19</v>
      </c>
      <c r="B9" s="857">
        <v>45337</v>
      </c>
      <c r="C9" s="867"/>
      <c r="D9" s="736">
        <v>10584.6891</v>
      </c>
      <c r="E9" s="400">
        <v>0</v>
      </c>
      <c r="F9" s="736">
        <v>1012.1395262207245</v>
      </c>
      <c r="G9" s="400">
        <v>0</v>
      </c>
      <c r="H9" s="736">
        <v>6695.143</v>
      </c>
      <c r="I9" s="396">
        <v>0</v>
      </c>
      <c r="J9" s="737">
        <v>4656.54</v>
      </c>
      <c r="K9" s="398">
        <v>0</v>
      </c>
      <c r="L9" s="396">
        <v>763.24699999999996</v>
      </c>
      <c r="M9" s="396">
        <v>0</v>
      </c>
      <c r="N9" s="737">
        <v>727.28</v>
      </c>
      <c r="O9" s="398">
        <v>0</v>
      </c>
      <c r="P9" s="737">
        <v>518.30499999999995</v>
      </c>
      <c r="Q9" s="398">
        <v>0</v>
      </c>
      <c r="R9" s="396">
        <v>29.771000000000001</v>
      </c>
      <c r="S9" s="402">
        <v>0</v>
      </c>
    </row>
    <row r="10" spans="1:19" ht="12.75" customHeight="1">
      <c r="A10" s="288">
        <v>18</v>
      </c>
      <c r="B10" s="857">
        <v>45366</v>
      </c>
      <c r="C10" s="867"/>
      <c r="D10" s="736">
        <v>11123.436960000001</v>
      </c>
      <c r="E10" s="400">
        <v>0</v>
      </c>
      <c r="F10" s="736">
        <v>1008.0168308736553</v>
      </c>
      <c r="G10" s="400">
        <v>0</v>
      </c>
      <c r="H10" s="736">
        <v>6444.4070000000002</v>
      </c>
      <c r="I10" s="396">
        <v>0</v>
      </c>
      <c r="J10" s="737">
        <v>4684.866</v>
      </c>
      <c r="K10" s="398">
        <v>0</v>
      </c>
      <c r="L10" s="396">
        <v>772.46799999999996</v>
      </c>
      <c r="M10" s="396">
        <v>0</v>
      </c>
      <c r="N10" s="737">
        <v>597.02099999999996</v>
      </c>
      <c r="O10" s="398">
        <v>0</v>
      </c>
      <c r="P10" s="737">
        <v>364.26900000000001</v>
      </c>
      <c r="Q10" s="398">
        <v>0</v>
      </c>
      <c r="R10" s="396">
        <v>25.672999999999998</v>
      </c>
      <c r="S10" s="402">
        <v>0</v>
      </c>
    </row>
    <row r="11" spans="1:19" ht="12.75" customHeight="1">
      <c r="A11" s="288">
        <v>17</v>
      </c>
      <c r="B11" s="857">
        <v>45397</v>
      </c>
      <c r="C11" s="867"/>
      <c r="D11" s="736">
        <v>10809.8768</v>
      </c>
      <c r="E11" s="400">
        <v>0</v>
      </c>
      <c r="F11" s="736">
        <v>995.32682798145004</v>
      </c>
      <c r="G11" s="400">
        <v>0</v>
      </c>
      <c r="H11" s="736">
        <v>6538.9749999999985</v>
      </c>
      <c r="I11" s="396">
        <v>0</v>
      </c>
      <c r="J11" s="737">
        <v>4765.5359999999991</v>
      </c>
      <c r="K11" s="398">
        <v>0</v>
      </c>
      <c r="L11" s="396">
        <v>740.05200000000002</v>
      </c>
      <c r="M11" s="396">
        <v>0</v>
      </c>
      <c r="N11" s="737">
        <v>629.31899999999996</v>
      </c>
      <c r="O11" s="398">
        <v>0</v>
      </c>
      <c r="P11" s="737">
        <v>377.22300000000001</v>
      </c>
      <c r="Q11" s="398">
        <v>0</v>
      </c>
      <c r="R11" s="396">
        <v>26.589999999999463</v>
      </c>
      <c r="S11" s="402">
        <v>0</v>
      </c>
    </row>
    <row r="12" spans="1:19" ht="12.75" customHeight="1">
      <c r="A12" s="288">
        <v>16</v>
      </c>
      <c r="B12" s="857">
        <v>45427</v>
      </c>
      <c r="C12" s="867"/>
      <c r="D12" s="736">
        <v>11229.394960000001</v>
      </c>
      <c r="E12" s="400">
        <v>0</v>
      </c>
      <c r="F12" s="736">
        <v>1027.2015505347933</v>
      </c>
      <c r="G12" s="400">
        <v>0</v>
      </c>
      <c r="H12" s="736">
        <v>7004.2930000000006</v>
      </c>
      <c r="I12" s="396">
        <v>0</v>
      </c>
      <c r="J12" s="737">
        <v>5171.4970000000003</v>
      </c>
      <c r="K12" s="398">
        <v>0</v>
      </c>
      <c r="L12" s="396">
        <v>720.83900000000006</v>
      </c>
      <c r="M12" s="396">
        <v>0</v>
      </c>
      <c r="N12" s="737">
        <v>726.77</v>
      </c>
      <c r="O12" s="398">
        <v>0</v>
      </c>
      <c r="P12" s="737">
        <v>359.017</v>
      </c>
      <c r="Q12" s="398">
        <v>0</v>
      </c>
      <c r="R12" s="396">
        <v>26.17</v>
      </c>
      <c r="S12" s="402">
        <v>0</v>
      </c>
    </row>
    <row r="13" spans="1:19" ht="12.75" customHeight="1">
      <c r="A13" s="288">
        <v>15</v>
      </c>
      <c r="B13" s="857">
        <v>45458</v>
      </c>
      <c r="C13" s="867"/>
      <c r="D13" s="736">
        <v>10924.659</v>
      </c>
      <c r="E13" s="400">
        <v>0</v>
      </c>
      <c r="F13" s="736">
        <v>995.28462137129065</v>
      </c>
      <c r="G13" s="400">
        <v>0</v>
      </c>
      <c r="H13" s="736">
        <v>5586.7659999999996</v>
      </c>
      <c r="I13" s="396">
        <v>0</v>
      </c>
      <c r="J13" s="737">
        <v>3611.8429999999998</v>
      </c>
      <c r="K13" s="398">
        <v>0</v>
      </c>
      <c r="L13" s="396">
        <v>733.78099999999995</v>
      </c>
      <c r="M13" s="396">
        <v>0</v>
      </c>
      <c r="N13" s="737">
        <v>872.50400000000002</v>
      </c>
      <c r="O13" s="398">
        <v>0</v>
      </c>
      <c r="P13" s="737">
        <v>333.065</v>
      </c>
      <c r="Q13" s="398">
        <v>0</v>
      </c>
      <c r="R13" s="396">
        <v>35.573</v>
      </c>
      <c r="S13" s="402">
        <v>0</v>
      </c>
    </row>
    <row r="14" spans="1:19" ht="12.75" customHeight="1">
      <c r="A14" s="288">
        <v>14</v>
      </c>
      <c r="B14" s="857">
        <v>45488</v>
      </c>
      <c r="C14" s="867"/>
      <c r="D14" s="736">
        <v>10965.279</v>
      </c>
      <c r="E14" s="400">
        <v>0</v>
      </c>
      <c r="F14" s="736">
        <v>1011.1590164274451</v>
      </c>
      <c r="G14" s="400">
        <v>0</v>
      </c>
      <c r="H14" s="736">
        <v>6171.1360000000004</v>
      </c>
      <c r="I14" s="396">
        <v>0</v>
      </c>
      <c r="J14" s="737">
        <v>4278.0659999999998</v>
      </c>
      <c r="K14" s="398">
        <v>0</v>
      </c>
      <c r="L14" s="396">
        <v>739.61099999999999</v>
      </c>
      <c r="M14" s="396">
        <v>0</v>
      </c>
      <c r="N14" s="737">
        <v>676.41200000000003</v>
      </c>
      <c r="O14" s="398">
        <v>0</v>
      </c>
      <c r="P14" s="737">
        <v>450.25900000000001</v>
      </c>
      <c r="Q14" s="398">
        <v>0</v>
      </c>
      <c r="R14" s="396">
        <v>26.788</v>
      </c>
      <c r="S14" s="402">
        <v>0</v>
      </c>
    </row>
    <row r="15" spans="1:19" ht="12.75" customHeight="1">
      <c r="A15" s="288">
        <v>13</v>
      </c>
      <c r="B15" s="857">
        <v>45519</v>
      </c>
      <c r="C15" s="867"/>
      <c r="D15" s="736">
        <v>10877.893</v>
      </c>
      <c r="E15" s="400">
        <v>0</v>
      </c>
      <c r="F15" s="736">
        <v>1023.3809943101165</v>
      </c>
      <c r="G15" s="400">
        <v>0</v>
      </c>
      <c r="H15" s="736">
        <v>6801.7209999999995</v>
      </c>
      <c r="I15" s="396">
        <v>0</v>
      </c>
      <c r="J15" s="737">
        <v>4612.7950000000001</v>
      </c>
      <c r="K15" s="398">
        <v>0</v>
      </c>
      <c r="L15" s="396">
        <v>730.07399999999996</v>
      </c>
      <c r="M15" s="396">
        <v>0</v>
      </c>
      <c r="N15" s="737">
        <v>694.10799999999995</v>
      </c>
      <c r="O15" s="398">
        <v>0</v>
      </c>
      <c r="P15" s="737">
        <v>729.88599999999997</v>
      </c>
      <c r="Q15" s="398">
        <v>0</v>
      </c>
      <c r="R15" s="396">
        <v>34.857999999999997</v>
      </c>
      <c r="S15" s="402">
        <v>0</v>
      </c>
    </row>
    <row r="16" spans="1:19" ht="12.75" customHeight="1">
      <c r="A16" s="288">
        <v>12</v>
      </c>
      <c r="B16" s="857">
        <v>45550</v>
      </c>
      <c r="C16" s="867"/>
      <c r="D16" s="736">
        <v>10550.833000000001</v>
      </c>
      <c r="E16" s="400">
        <v>0</v>
      </c>
      <c r="F16" s="736">
        <v>1014.1374156990628</v>
      </c>
      <c r="G16" s="400">
        <v>0</v>
      </c>
      <c r="H16" s="736">
        <v>6042.9339999999993</v>
      </c>
      <c r="I16" s="396">
        <v>0</v>
      </c>
      <c r="J16" s="737">
        <v>4230.8959999999997</v>
      </c>
      <c r="K16" s="398">
        <v>0</v>
      </c>
      <c r="L16" s="396">
        <v>762.43299999999999</v>
      </c>
      <c r="M16" s="396">
        <v>0</v>
      </c>
      <c r="N16" s="737">
        <v>646.19600000000003</v>
      </c>
      <c r="O16" s="398">
        <v>0</v>
      </c>
      <c r="P16" s="737">
        <v>375.07400000000001</v>
      </c>
      <c r="Q16" s="398">
        <v>0</v>
      </c>
      <c r="R16" s="396">
        <v>28.335000000000001</v>
      </c>
      <c r="S16" s="402">
        <v>0</v>
      </c>
    </row>
    <row r="17" spans="1:21" ht="12.75" customHeight="1">
      <c r="A17" s="288">
        <v>11</v>
      </c>
      <c r="B17" s="857">
        <v>45580</v>
      </c>
      <c r="C17" s="867"/>
      <c r="D17" s="736">
        <v>10553.512999999999</v>
      </c>
      <c r="E17" s="400">
        <v>0</v>
      </c>
      <c r="F17" s="736">
        <v>1019.5623857078645</v>
      </c>
      <c r="G17" s="400">
        <v>0</v>
      </c>
      <c r="H17" s="736">
        <v>6089.1109999999999</v>
      </c>
      <c r="I17" s="396">
        <v>0</v>
      </c>
      <c r="J17" s="737">
        <v>4156.5600000000004</v>
      </c>
      <c r="K17" s="398">
        <v>0</v>
      </c>
      <c r="L17" s="396">
        <v>720.53499999999997</v>
      </c>
      <c r="M17" s="396">
        <v>0</v>
      </c>
      <c r="N17" s="737">
        <v>819.096</v>
      </c>
      <c r="O17" s="398">
        <v>0</v>
      </c>
      <c r="P17" s="737">
        <v>356.69600000000003</v>
      </c>
      <c r="Q17" s="398">
        <v>0</v>
      </c>
      <c r="R17" s="396">
        <v>36.223999999999997</v>
      </c>
      <c r="S17" s="402">
        <v>0</v>
      </c>
    </row>
    <row r="18" spans="1:21" ht="12.75" customHeight="1">
      <c r="A18" s="288">
        <v>10</v>
      </c>
      <c r="B18" s="857">
        <v>45611</v>
      </c>
      <c r="C18" s="867"/>
      <c r="D18" s="736">
        <v>10160.124</v>
      </c>
      <c r="E18" s="400">
        <v>0</v>
      </c>
      <c r="F18" s="736">
        <v>1032.9128978515978</v>
      </c>
      <c r="G18" s="400">
        <v>0</v>
      </c>
      <c r="H18" s="736">
        <v>7124.83</v>
      </c>
      <c r="I18" s="396">
        <v>0</v>
      </c>
      <c r="J18" s="737">
        <v>5290.2439999999997</v>
      </c>
      <c r="K18" s="398">
        <v>0</v>
      </c>
      <c r="L18" s="396">
        <v>789.31399999999996</v>
      </c>
      <c r="M18" s="396">
        <v>0</v>
      </c>
      <c r="N18" s="737">
        <v>653.05799999999999</v>
      </c>
      <c r="O18" s="398">
        <v>0</v>
      </c>
      <c r="P18" s="737">
        <v>358.86</v>
      </c>
      <c r="Q18" s="398">
        <v>0</v>
      </c>
      <c r="R18" s="396">
        <v>33.353999999999999</v>
      </c>
      <c r="S18" s="402">
        <v>0</v>
      </c>
    </row>
    <row r="19" spans="1:21" ht="12.75" customHeight="1">
      <c r="A19" s="288">
        <v>9</v>
      </c>
      <c r="B19" s="857">
        <v>45641</v>
      </c>
      <c r="C19" s="867"/>
      <c r="D19" s="736">
        <v>10713.662999999995</v>
      </c>
      <c r="E19" s="400">
        <v>0</v>
      </c>
      <c r="F19" s="736">
        <v>994.90205229269134</v>
      </c>
      <c r="G19" s="400">
        <v>0</v>
      </c>
      <c r="H19" s="736">
        <v>5643.5420000000004</v>
      </c>
      <c r="I19" s="396">
        <v>0</v>
      </c>
      <c r="J19" s="737">
        <v>3479.5720000000001</v>
      </c>
      <c r="K19" s="398">
        <v>0</v>
      </c>
      <c r="L19" s="396">
        <v>830.66600000000005</v>
      </c>
      <c r="M19" s="396">
        <v>0</v>
      </c>
      <c r="N19" s="737">
        <v>650.88599999999997</v>
      </c>
      <c r="O19" s="398">
        <v>0</v>
      </c>
      <c r="P19" s="737">
        <v>646.89400000000001</v>
      </c>
      <c r="Q19" s="398">
        <v>0</v>
      </c>
      <c r="R19" s="396">
        <v>35.524000000000001</v>
      </c>
      <c r="S19" s="402">
        <v>0</v>
      </c>
    </row>
    <row r="20" spans="1:21" ht="12.75" customHeight="1">
      <c r="A20" s="288">
        <v>8</v>
      </c>
      <c r="B20" s="857">
        <v>45672</v>
      </c>
      <c r="C20" s="867"/>
      <c r="D20" s="736">
        <v>10521.405999999995</v>
      </c>
      <c r="E20" s="400">
        <v>0</v>
      </c>
      <c r="F20" s="736">
        <v>1024.1383652064344</v>
      </c>
      <c r="G20" s="400">
        <v>0</v>
      </c>
      <c r="H20" s="736">
        <v>6222.07</v>
      </c>
      <c r="I20" s="396">
        <v>0</v>
      </c>
      <c r="J20" s="737">
        <v>4287.2910000000002</v>
      </c>
      <c r="K20" s="398">
        <v>0</v>
      </c>
      <c r="L20" s="396">
        <v>739.19</v>
      </c>
      <c r="M20" s="396">
        <v>0</v>
      </c>
      <c r="N20" s="737">
        <v>841.67200000000003</v>
      </c>
      <c r="O20" s="398">
        <v>0</v>
      </c>
      <c r="P20" s="737">
        <v>329.21199999999999</v>
      </c>
      <c r="Q20" s="398">
        <v>0</v>
      </c>
      <c r="R20" s="396">
        <v>24.704999999999998</v>
      </c>
      <c r="S20" s="402">
        <v>0</v>
      </c>
    </row>
    <row r="21" spans="1:21" ht="12.75" customHeight="1">
      <c r="A21" s="288">
        <v>7</v>
      </c>
      <c r="B21" s="857">
        <v>45703</v>
      </c>
      <c r="C21" s="867"/>
      <c r="D21" s="736">
        <v>9664.6870000000017</v>
      </c>
      <c r="E21" s="400">
        <v>0</v>
      </c>
      <c r="F21" s="736">
        <v>1017.3082590279313</v>
      </c>
      <c r="G21" s="400">
        <v>0</v>
      </c>
      <c r="H21" s="736">
        <v>6568.8360000000002</v>
      </c>
      <c r="I21" s="396">
        <v>0</v>
      </c>
      <c r="J21" s="737">
        <v>4529.0829999999996</v>
      </c>
      <c r="K21" s="398">
        <v>0</v>
      </c>
      <c r="L21" s="396">
        <v>791.91700000000003</v>
      </c>
      <c r="M21" s="396">
        <v>0</v>
      </c>
      <c r="N21" s="737">
        <v>803.13099999999997</v>
      </c>
      <c r="O21" s="398">
        <v>0</v>
      </c>
      <c r="P21" s="737">
        <v>418.755</v>
      </c>
      <c r="Q21" s="398">
        <v>0</v>
      </c>
      <c r="R21" s="396">
        <v>25.95</v>
      </c>
      <c r="S21" s="402">
        <v>0</v>
      </c>
    </row>
    <row r="22" spans="1:21" ht="12.75" customHeight="1">
      <c r="A22" s="288">
        <v>6</v>
      </c>
      <c r="B22" s="857">
        <v>45731</v>
      </c>
      <c r="C22" s="867"/>
      <c r="D22" s="736">
        <v>10779.162000000004</v>
      </c>
      <c r="E22" s="400">
        <v>0</v>
      </c>
      <c r="F22" s="736">
        <v>1027.3705953817523</v>
      </c>
      <c r="G22" s="400">
        <v>0</v>
      </c>
      <c r="H22" s="736">
        <v>6114.094000000001</v>
      </c>
      <c r="I22" s="396">
        <v>0</v>
      </c>
      <c r="J22" s="737">
        <v>4374.3670000000002</v>
      </c>
      <c r="K22" s="398">
        <v>0</v>
      </c>
      <c r="L22" s="396">
        <v>689.73400000000004</v>
      </c>
      <c r="M22" s="396">
        <v>0</v>
      </c>
      <c r="N22" s="737">
        <v>696.34699999999998</v>
      </c>
      <c r="O22" s="398">
        <v>0</v>
      </c>
      <c r="P22" s="737">
        <v>328.488</v>
      </c>
      <c r="Q22" s="398">
        <v>0</v>
      </c>
      <c r="R22" s="396">
        <v>25.158000000000001</v>
      </c>
      <c r="S22" s="402">
        <v>0</v>
      </c>
    </row>
    <row r="23" spans="1:21" ht="12.75" customHeight="1">
      <c r="A23" s="288">
        <v>5</v>
      </c>
      <c r="B23" s="857">
        <v>45762</v>
      </c>
      <c r="C23" s="867"/>
      <c r="D23" s="736">
        <v>10565.430999999997</v>
      </c>
      <c r="E23" s="400">
        <v>0</v>
      </c>
      <c r="F23" s="736">
        <v>1033.6481220916921</v>
      </c>
      <c r="G23" s="400">
        <v>0</v>
      </c>
      <c r="H23" s="736">
        <v>6220.112000000001</v>
      </c>
      <c r="I23" s="396">
        <v>0</v>
      </c>
      <c r="J23" s="737">
        <v>4213.8310000000001</v>
      </c>
      <c r="K23" s="398">
        <v>0</v>
      </c>
      <c r="L23" s="396">
        <v>692.18799999999999</v>
      </c>
      <c r="M23" s="396">
        <v>0</v>
      </c>
      <c r="N23" s="737">
        <v>970.46500000000003</v>
      </c>
      <c r="O23" s="398">
        <v>0</v>
      </c>
      <c r="P23" s="737">
        <v>311.71600000000001</v>
      </c>
      <c r="Q23" s="398">
        <v>0</v>
      </c>
      <c r="R23" s="396">
        <v>31.911999999999999</v>
      </c>
      <c r="S23" s="402">
        <v>0</v>
      </c>
    </row>
    <row r="24" spans="1:21" ht="12.75" customHeight="1">
      <c r="A24" s="288">
        <v>4</v>
      </c>
      <c r="B24" s="857">
        <v>45792</v>
      </c>
      <c r="C24" s="867"/>
      <c r="D24" s="736">
        <v>10940.402999999998</v>
      </c>
      <c r="E24" s="400">
        <v>0</v>
      </c>
      <c r="F24" s="736">
        <v>1015.8763442613649</v>
      </c>
      <c r="G24" s="400">
        <v>0</v>
      </c>
      <c r="H24" s="736">
        <v>6224.3290000000006</v>
      </c>
      <c r="I24" s="396">
        <v>0</v>
      </c>
      <c r="J24" s="737">
        <v>4432.2979999999998</v>
      </c>
      <c r="K24" s="398">
        <v>0</v>
      </c>
      <c r="L24" s="396">
        <v>773.20299999999997</v>
      </c>
      <c r="M24" s="396">
        <v>0</v>
      </c>
      <c r="N24" s="737">
        <v>660.32600000000002</v>
      </c>
      <c r="O24" s="398">
        <v>0</v>
      </c>
      <c r="P24" s="737">
        <v>335.04899999999998</v>
      </c>
      <c r="Q24" s="398">
        <v>0</v>
      </c>
      <c r="R24" s="396">
        <v>23.452999999999999</v>
      </c>
      <c r="S24" s="402">
        <v>0</v>
      </c>
    </row>
    <row r="25" spans="1:21" ht="12.75" customHeight="1">
      <c r="A25" s="288">
        <v>3</v>
      </c>
      <c r="B25" s="857">
        <v>45823</v>
      </c>
      <c r="C25" s="867"/>
      <c r="D25" s="736">
        <v>10619.389000000001</v>
      </c>
      <c r="E25" s="400">
        <v>0</v>
      </c>
      <c r="F25" s="736">
        <v>1022.0112450525869</v>
      </c>
      <c r="G25" s="400">
        <v>0</v>
      </c>
      <c r="H25" s="736">
        <v>6145.6359999999995</v>
      </c>
      <c r="I25" s="396">
        <v>0</v>
      </c>
      <c r="J25" s="737">
        <v>4340.0649999999996</v>
      </c>
      <c r="K25" s="398">
        <v>0</v>
      </c>
      <c r="L25" s="396">
        <v>699.74300000000005</v>
      </c>
      <c r="M25" s="396">
        <v>0</v>
      </c>
      <c r="N25" s="737">
        <v>732.78399999999999</v>
      </c>
      <c r="O25" s="398">
        <v>0</v>
      </c>
      <c r="P25" s="737">
        <v>342.74799999999999</v>
      </c>
      <c r="Q25" s="398">
        <v>0</v>
      </c>
      <c r="R25" s="396">
        <v>30.295999999999999</v>
      </c>
      <c r="S25" s="402">
        <v>0</v>
      </c>
    </row>
    <row r="26" spans="1:21" ht="12.75" customHeight="1">
      <c r="A26" s="288">
        <v>2</v>
      </c>
      <c r="B26" s="857">
        <v>45853</v>
      </c>
      <c r="C26" s="867"/>
      <c r="D26" s="736">
        <v>11030.25</v>
      </c>
      <c r="E26" s="400">
        <v>0</v>
      </c>
      <c r="F26" s="736">
        <v>1030.9564583316835</v>
      </c>
      <c r="G26" s="400">
        <v>0</v>
      </c>
      <c r="H26" s="736">
        <v>6440.0609999999997</v>
      </c>
      <c r="I26" s="396">
        <v>0</v>
      </c>
      <c r="J26" s="737">
        <v>4223.0910000000003</v>
      </c>
      <c r="K26" s="398">
        <v>0</v>
      </c>
      <c r="L26" s="396">
        <v>735.54899999999998</v>
      </c>
      <c r="M26" s="396">
        <v>0</v>
      </c>
      <c r="N26" s="737">
        <v>896.17200000000003</v>
      </c>
      <c r="O26" s="398">
        <v>0</v>
      </c>
      <c r="P26" s="737">
        <v>563.24199999999996</v>
      </c>
      <c r="Q26" s="398">
        <v>0</v>
      </c>
      <c r="R26" s="396">
        <v>22.007000000000001</v>
      </c>
      <c r="S26" s="402">
        <v>0</v>
      </c>
    </row>
    <row r="27" spans="1:21" ht="12.75" customHeight="1">
      <c r="A27" s="288">
        <v>1</v>
      </c>
      <c r="B27" s="857">
        <v>45884</v>
      </c>
      <c r="C27" s="867"/>
      <c r="D27" s="736">
        <v>11041.549000000003</v>
      </c>
      <c r="E27" s="400">
        <v>0</v>
      </c>
      <c r="F27" s="736">
        <v>1018.7346685847076</v>
      </c>
      <c r="G27" s="400">
        <v>0</v>
      </c>
      <c r="H27" s="736">
        <v>5874.05</v>
      </c>
      <c r="I27" s="396">
        <v>0</v>
      </c>
      <c r="J27" s="737">
        <v>4149.6679999999997</v>
      </c>
      <c r="K27" s="398">
        <v>0</v>
      </c>
      <c r="L27" s="396">
        <v>746.27499999999998</v>
      </c>
      <c r="M27" s="396">
        <v>0</v>
      </c>
      <c r="N27" s="737">
        <v>574.31700000000001</v>
      </c>
      <c r="O27" s="398">
        <v>0</v>
      </c>
      <c r="P27" s="737">
        <v>376.35500000000002</v>
      </c>
      <c r="Q27" s="398">
        <v>0</v>
      </c>
      <c r="R27" s="396">
        <v>27.434999999999999</v>
      </c>
      <c r="S27" s="402">
        <v>0</v>
      </c>
    </row>
    <row r="28" spans="1:21" ht="12.75" customHeight="1">
      <c r="A28" s="288">
        <v>0</v>
      </c>
      <c r="B28" s="857">
        <v>45915</v>
      </c>
      <c r="C28" s="867"/>
      <c r="D28" s="736">
        <v>10863.990999999995</v>
      </c>
      <c r="E28" s="400">
        <v>0</v>
      </c>
      <c r="F28" s="736">
        <v>1022.7025597600176</v>
      </c>
      <c r="G28" s="400">
        <v>0</v>
      </c>
      <c r="H28" s="736">
        <v>6112.4480000000003</v>
      </c>
      <c r="I28" s="396">
        <v>0</v>
      </c>
      <c r="J28" s="737">
        <v>4314.6270000000004</v>
      </c>
      <c r="K28" s="398">
        <v>0</v>
      </c>
      <c r="L28" s="396">
        <v>735.92899999999997</v>
      </c>
      <c r="M28" s="396">
        <v>0</v>
      </c>
      <c r="N28" s="737">
        <v>663.45799999999997</v>
      </c>
      <c r="O28" s="398">
        <v>0</v>
      </c>
      <c r="P28" s="737">
        <v>376.95299999999997</v>
      </c>
      <c r="Q28" s="398">
        <v>0</v>
      </c>
      <c r="R28" s="396">
        <v>21.481000000000002</v>
      </c>
      <c r="S28" s="402">
        <v>0</v>
      </c>
      <c r="U28" s="33" t="s">
        <v>478</v>
      </c>
    </row>
    <row r="29" spans="1:21" ht="12.75" customHeight="1">
      <c r="B29" s="380"/>
      <c r="C29" s="403"/>
      <c r="D29" s="401"/>
      <c r="E29" s="439"/>
      <c r="F29" s="440"/>
      <c r="G29" s="439"/>
      <c r="H29" s="440"/>
      <c r="I29" s="441"/>
      <c r="J29" s="442"/>
      <c r="K29" s="443"/>
      <c r="L29" s="441"/>
      <c r="M29" s="441"/>
      <c r="N29" s="442"/>
      <c r="O29" s="443"/>
      <c r="P29" s="444"/>
      <c r="Q29" s="445"/>
      <c r="R29" s="446"/>
      <c r="S29" s="447"/>
    </row>
    <row r="30" spans="1:21" ht="12.75" customHeight="1">
      <c r="A30" s="288">
        <v>2023</v>
      </c>
      <c r="B30" s="859" t="s">
        <v>494</v>
      </c>
      <c r="C30" s="863"/>
      <c r="D30" s="720">
        <v>96026.267999999996</v>
      </c>
      <c r="E30" s="721"/>
      <c r="F30" s="720">
        <v>1023.6385130775745</v>
      </c>
      <c r="G30" s="721"/>
      <c r="H30" s="720">
        <v>55921.636000000013</v>
      </c>
      <c r="I30" s="722"/>
      <c r="J30" s="723">
        <v>38864.320999999996</v>
      </c>
      <c r="K30" s="724"/>
      <c r="L30" s="725">
        <v>6603.7280000000001</v>
      </c>
      <c r="M30" s="722"/>
      <c r="N30" s="723">
        <v>6838.6719999999987</v>
      </c>
      <c r="O30" s="724"/>
      <c r="P30" s="723">
        <v>3382.518</v>
      </c>
      <c r="Q30" s="726"/>
      <c r="R30" s="725">
        <v>232.39699999999999</v>
      </c>
      <c r="S30" s="727"/>
    </row>
    <row r="31" spans="1:21" ht="12.75" customHeight="1">
      <c r="A31" s="288">
        <v>2022</v>
      </c>
      <c r="B31" s="859" t="s">
        <v>495</v>
      </c>
      <c r="C31" s="863"/>
      <c r="D31" s="720">
        <v>98442.694779999991</v>
      </c>
      <c r="E31" s="721"/>
      <c r="F31" s="720">
        <v>1009.8733254882684</v>
      </c>
      <c r="G31" s="721"/>
      <c r="H31" s="720">
        <v>57755.217999999993</v>
      </c>
      <c r="I31" s="722"/>
      <c r="J31" s="723">
        <v>40733.038</v>
      </c>
      <c r="K31" s="724"/>
      <c r="L31" s="725">
        <v>6741.0219999999999</v>
      </c>
      <c r="M31" s="722"/>
      <c r="N31" s="723">
        <v>6157.4170000000004</v>
      </c>
      <c r="O31" s="724"/>
      <c r="P31" s="723">
        <v>3858.6459999999997</v>
      </c>
      <c r="Q31" s="726"/>
      <c r="R31" s="725">
        <v>264.72999999999951</v>
      </c>
      <c r="S31" s="727"/>
      <c r="T31" s="448"/>
    </row>
    <row r="32" spans="1:21" ht="19.5" customHeight="1">
      <c r="B32" s="719" t="s">
        <v>5</v>
      </c>
      <c r="C32" s="716" t="s">
        <v>423</v>
      </c>
      <c r="D32" s="421">
        <v>-2.4546532227711082E-2</v>
      </c>
      <c r="E32" s="357"/>
      <c r="F32" s="421">
        <v>1.3630608158355706E-2</v>
      </c>
      <c r="G32" s="357"/>
      <c r="H32" s="421">
        <v>-3.1747469120452121E-2</v>
      </c>
      <c r="I32" s="449"/>
      <c r="J32" s="423">
        <v>-4.5877182055509946E-2</v>
      </c>
      <c r="K32" s="450"/>
      <c r="L32" s="734">
        <v>-2.0366941392566229E-2</v>
      </c>
      <c r="M32" s="449"/>
      <c r="N32" s="423">
        <v>0.11063973740937127</v>
      </c>
      <c r="O32" s="450"/>
      <c r="P32" s="423">
        <v>-0.12339250607596541</v>
      </c>
      <c r="Q32" s="632"/>
      <c r="R32" s="391">
        <v>-0.12213576096399947</v>
      </c>
      <c r="S32" s="447"/>
    </row>
    <row r="33" spans="2:19" ht="12.75" customHeight="1" thickBot="1">
      <c r="B33" s="358"/>
      <c r="C33" s="360"/>
      <c r="D33" s="363"/>
      <c r="E33" s="359"/>
      <c r="F33" s="363"/>
      <c r="G33" s="359"/>
      <c r="H33" s="363"/>
      <c r="I33" s="360"/>
      <c r="J33" s="361"/>
      <c r="K33" s="362"/>
      <c r="L33" s="360"/>
      <c r="M33" s="360"/>
      <c r="N33" s="426"/>
      <c r="O33" s="427"/>
      <c r="P33" s="428"/>
      <c r="Q33" s="429"/>
      <c r="R33" s="313"/>
      <c r="S33" s="314"/>
    </row>
    <row r="34" spans="2:19" ht="12.75" customHeight="1">
      <c r="B34" s="315" t="s">
        <v>380</v>
      </c>
      <c r="N34" s="316"/>
      <c r="P34" s="316" t="s">
        <v>267</v>
      </c>
    </row>
  </sheetData>
  <mergeCells count="37">
    <mergeCell ref="B1:S1"/>
    <mergeCell ref="B28:C28"/>
    <mergeCell ref="B5:C5"/>
    <mergeCell ref="B6:C6"/>
    <mergeCell ref="B7:C7"/>
    <mergeCell ref="B8:C8"/>
    <mergeCell ref="B2:C3"/>
    <mergeCell ref="H3:I3"/>
    <mergeCell ref="F2:G3"/>
    <mergeCell ref="D2:E3"/>
    <mergeCell ref="L3:M3"/>
    <mergeCell ref="N3:O3"/>
    <mergeCell ref="P3:Q3"/>
    <mergeCell ref="H2:S2"/>
    <mergeCell ref="J3:K3"/>
    <mergeCell ref="R3:S3"/>
    <mergeCell ref="B30:C30"/>
    <mergeCell ref="B31:C31"/>
    <mergeCell ref="B11:C11"/>
    <mergeCell ref="B12:C12"/>
    <mergeCell ref="B13:C13"/>
    <mergeCell ref="B14:C14"/>
    <mergeCell ref="B15:C15"/>
    <mergeCell ref="B25:C25"/>
    <mergeCell ref="B26:C26"/>
    <mergeCell ref="B27:C27"/>
    <mergeCell ref="B19:C19"/>
    <mergeCell ref="B20:C20"/>
    <mergeCell ref="B22:C22"/>
    <mergeCell ref="B23:C23"/>
    <mergeCell ref="B24:C24"/>
    <mergeCell ref="B10:C10"/>
    <mergeCell ref="B9:C9"/>
    <mergeCell ref="B21:C21"/>
    <mergeCell ref="B16:C16"/>
    <mergeCell ref="B17:C17"/>
    <mergeCell ref="B18:C18"/>
  </mergeCells>
  <conditionalFormatting sqref="D32 F32 H32 J32 L32 N32 P32 R32">
    <cfRule type="cellIs" dxfId="14" priority="16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5" firstPageNumber="18" orientation="portrait" useFirstPageNumber="1" r:id="rId1"/>
  <headerFooter>
    <oddHeader>&amp;L&amp;G&amp;R&amp;G</oddHeader>
    <oddFooter xml:space="preserve">&amp;C&amp;"Arial Black,Normal"&amp;12 &amp;K03+00026&amp;R&amp;"Arial Black,Gras"&amp;14&amp;K03+000Janvier 2024 | N°53&amp;G              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9">
    <tabColor rgb="FF00B0F0"/>
  </sheetPr>
  <dimension ref="A1:L71"/>
  <sheetViews>
    <sheetView showRuler="0" zoomScale="80" zoomScaleNormal="62" zoomScaleSheetLayoutView="90" zoomScalePageLayoutView="62" workbookViewId="0">
      <selection activeCell="E6" sqref="E6"/>
    </sheetView>
  </sheetViews>
  <sheetFormatPr baseColWidth="10" defaultColWidth="11.44140625" defaultRowHeight="14.4"/>
  <cols>
    <col min="1" max="1" width="47.6640625" style="46" customWidth="1"/>
    <col min="2" max="2" width="16" style="46" customWidth="1"/>
    <col min="3" max="3" width="17.33203125" style="46" customWidth="1"/>
    <col min="4" max="4" width="15.6640625" style="46" customWidth="1"/>
    <col min="5" max="6" width="14.6640625" style="46" customWidth="1"/>
    <col min="7" max="16384" width="11.44140625" style="46"/>
  </cols>
  <sheetData>
    <row r="1" spans="1:12" ht="33" customHeight="1">
      <c r="A1" s="798" t="s">
        <v>241</v>
      </c>
      <c r="B1" s="795"/>
      <c r="C1" s="795"/>
      <c r="D1" s="795"/>
      <c r="E1" s="796"/>
      <c r="F1" s="129"/>
    </row>
    <row r="2" spans="1:12" ht="62.25" customHeight="1" thickBot="1">
      <c r="A2" s="110"/>
      <c r="B2" s="111" t="s">
        <v>236</v>
      </c>
      <c r="C2" s="111" t="s">
        <v>237</v>
      </c>
      <c r="D2" s="111" t="s">
        <v>238</v>
      </c>
      <c r="E2" s="112" t="s">
        <v>239</v>
      </c>
      <c r="F2" s="130"/>
    </row>
    <row r="3" spans="1:12">
      <c r="A3" s="65" t="s">
        <v>196</v>
      </c>
      <c r="B3" s="101"/>
      <c r="C3" s="102"/>
      <c r="D3" s="103"/>
      <c r="E3" s="124"/>
    </row>
    <row r="4" spans="1:12">
      <c r="A4" s="47" t="s">
        <v>244</v>
      </c>
      <c r="B4" s="91"/>
      <c r="C4" s="61"/>
      <c r="E4" s="137"/>
    </row>
    <row r="5" spans="1:12">
      <c r="A5" s="113" t="s">
        <v>212</v>
      </c>
      <c r="B5" s="121">
        <v>0.14199999999999999</v>
      </c>
      <c r="C5" s="115">
        <v>4.7E-2</v>
      </c>
      <c r="D5" s="122">
        <v>9.5000000000000001E-2</v>
      </c>
      <c r="E5" s="125">
        <v>0.17799999999999999</v>
      </c>
      <c r="F5" s="116"/>
      <c r="H5" s="108"/>
    </row>
    <row r="6" spans="1:12">
      <c r="A6" s="113" t="s">
        <v>213</v>
      </c>
      <c r="B6" s="121">
        <v>0.18</v>
      </c>
      <c r="C6" s="115">
        <v>0.40300000000000002</v>
      </c>
      <c r="D6" s="122">
        <v>0.31900000000000001</v>
      </c>
      <c r="E6" s="125">
        <v>0.28499999999999998</v>
      </c>
      <c r="F6" s="116"/>
    </row>
    <row r="7" spans="1:12">
      <c r="A7" s="113" t="s">
        <v>214</v>
      </c>
      <c r="B7" s="121">
        <v>0.66300000000000003</v>
      </c>
      <c r="C7" s="115">
        <v>0.52500000000000002</v>
      </c>
      <c r="D7" s="122">
        <v>0.54</v>
      </c>
      <c r="E7" s="125">
        <v>0.50700000000000001</v>
      </c>
      <c r="F7" s="116"/>
    </row>
    <row r="8" spans="1:12" ht="15.6">
      <c r="A8" s="120" t="s">
        <v>215</v>
      </c>
      <c r="B8" s="117">
        <v>-0.52078842946831505</v>
      </c>
      <c r="C8" s="118">
        <v>-0.47801120757308202</v>
      </c>
      <c r="D8" s="119">
        <v>-0.444310231508731</v>
      </c>
      <c r="E8" s="126">
        <v>-0.32956616637237601</v>
      </c>
      <c r="F8" s="119"/>
    </row>
    <row r="9" spans="1:12">
      <c r="A9" s="89"/>
      <c r="B9" s="92"/>
      <c r="C9" s="62"/>
      <c r="D9" s="88"/>
      <c r="E9" s="127"/>
      <c r="F9" s="48"/>
      <c r="H9" s="109"/>
      <c r="I9" s="109"/>
    </row>
    <row r="10" spans="1:12">
      <c r="A10" s="47" t="s">
        <v>197</v>
      </c>
      <c r="B10" s="91"/>
      <c r="C10" s="61"/>
      <c r="D10" s="90"/>
      <c r="E10" s="127"/>
      <c r="F10" s="48"/>
    </row>
    <row r="11" spans="1:12">
      <c r="A11" s="89" t="s">
        <v>198</v>
      </c>
      <c r="B11" s="114">
        <v>-0.99126881720430104</v>
      </c>
      <c r="C11" s="115">
        <v>-5.6903225806451602E-2</v>
      </c>
      <c r="D11" s="116">
        <v>-0.97230107526881704</v>
      </c>
      <c r="E11" s="125">
        <v>-0.99126881720430104</v>
      </c>
      <c r="F11" s="116"/>
      <c r="H11" s="49" t="str">
        <f>B2</f>
        <v>2nd trimestre 
par rapport au 1er trimestre</v>
      </c>
      <c r="I11" s="49" t="str">
        <f>C2</f>
        <v>3ème trimestre 
par rapport au 2nd trimestre</v>
      </c>
      <c r="J11" s="49" t="str">
        <f>D2</f>
        <v>Perspective d'évolution au 4ème trimestre</v>
      </c>
      <c r="K11" s="49" t="str">
        <f>E2</f>
        <v>2nd trim. 2013
par rapport au 2nd trim. 2012</v>
      </c>
      <c r="L11" s="49" t="e">
        <f>#REF!</f>
        <v>#REF!</v>
      </c>
    </row>
    <row r="12" spans="1:12">
      <c r="A12" s="89" t="s">
        <v>199</v>
      </c>
      <c r="B12" s="114">
        <v>0</v>
      </c>
      <c r="C12" s="115">
        <v>-0.73499999999999999</v>
      </c>
      <c r="D12" s="116">
        <v>-0.441</v>
      </c>
      <c r="E12" s="125">
        <v>-0.58799999999999997</v>
      </c>
      <c r="F12" s="116"/>
      <c r="G12" s="46" t="str">
        <f t="shared" ref="G12:K13" si="0">A18</f>
        <v>BTP</v>
      </c>
      <c r="H12" s="109">
        <f t="shared" si="0"/>
        <v>-0.75512315010570796</v>
      </c>
      <c r="I12" s="109">
        <f t="shared" si="0"/>
        <v>-0.59900687103594097</v>
      </c>
      <c r="J12" s="109">
        <f t="shared" si="0"/>
        <v>-0.448381078224101</v>
      </c>
      <c r="K12" s="109">
        <f t="shared" si="0"/>
        <v>-0.47262209302325597</v>
      </c>
      <c r="L12" s="90" t="e">
        <f>#REF!</f>
        <v>#REF!</v>
      </c>
    </row>
    <row r="13" spans="1:12">
      <c r="A13" s="89" t="s">
        <v>200</v>
      </c>
      <c r="B13" s="114">
        <v>-0.58030352303523003</v>
      </c>
      <c r="C13" s="115">
        <v>-0.30688346883468798</v>
      </c>
      <c r="D13" s="116">
        <v>-4.6531165311653098E-2</v>
      </c>
      <c r="E13" s="125">
        <v>-0.58986449864498602</v>
      </c>
      <c r="F13" s="116"/>
      <c r="G13" s="46" t="str">
        <f t="shared" si="0"/>
        <v>Commerce</v>
      </c>
      <c r="H13" s="109">
        <f t="shared" si="0"/>
        <v>-0.67432059645852704</v>
      </c>
      <c r="I13" s="109">
        <f t="shared" si="0"/>
        <v>-0.64964850149605102</v>
      </c>
      <c r="J13" s="109">
        <f t="shared" si="0"/>
        <v>-0.46212331387649003</v>
      </c>
      <c r="K13" s="109">
        <f t="shared" si="0"/>
        <v>-0.58673949085201405</v>
      </c>
      <c r="L13" s="90" t="e">
        <f>#REF!</f>
        <v>#REF!</v>
      </c>
    </row>
    <row r="14" spans="1:12">
      <c r="A14" s="89" t="s">
        <v>201</v>
      </c>
      <c r="B14" s="114">
        <v>-0.7056</v>
      </c>
      <c r="C14" s="115">
        <v>-0.3528</v>
      </c>
      <c r="D14" s="116">
        <v>0</v>
      </c>
      <c r="E14" s="125">
        <v>-0.7056</v>
      </c>
      <c r="F14" s="116"/>
      <c r="G14" s="46" t="str">
        <f>A22</f>
        <v>Assurances</v>
      </c>
      <c r="H14" s="109">
        <f>B22</f>
        <v>0.45284374999999999</v>
      </c>
      <c r="I14" s="109">
        <f>C22</f>
        <v>0.11025</v>
      </c>
      <c r="J14" s="109">
        <f>D22</f>
        <v>5.5125E-2</v>
      </c>
      <c r="K14" s="109">
        <f>E22</f>
        <v>0.50796874999999997</v>
      </c>
      <c r="L14" s="90" t="e">
        <f>#REF!</f>
        <v>#REF!</v>
      </c>
    </row>
    <row r="15" spans="1:12">
      <c r="A15" s="89" t="s">
        <v>202</v>
      </c>
      <c r="B15" s="114">
        <v>-0.76941007905138303</v>
      </c>
      <c r="C15" s="115">
        <v>-0.69279743083003997</v>
      </c>
      <c r="D15" s="116">
        <v>-0.29791501976284601</v>
      </c>
      <c r="E15" s="125">
        <v>-0.65194169960474302</v>
      </c>
      <c r="F15" s="116"/>
    </row>
    <row r="16" spans="1:12">
      <c r="A16" s="89" t="s">
        <v>203</v>
      </c>
      <c r="B16" s="114">
        <v>-0.37952027695351098</v>
      </c>
      <c r="C16" s="115">
        <v>-0.61562215628090999</v>
      </c>
      <c r="D16" s="116">
        <v>-0.19611869436201801</v>
      </c>
      <c r="E16" s="125">
        <v>-0.62800989119683504</v>
      </c>
      <c r="F16" s="116"/>
    </row>
    <row r="17" spans="1:10">
      <c r="A17" s="89" t="s">
        <v>204</v>
      </c>
      <c r="B17" s="114">
        <v>-0.11025</v>
      </c>
      <c r="C17" s="115">
        <v>-0.11025</v>
      </c>
      <c r="D17" s="116">
        <v>-0.34375</v>
      </c>
      <c r="E17" s="125">
        <v>-0.45400000000000001</v>
      </c>
      <c r="F17" s="116"/>
      <c r="G17" s="46" t="s">
        <v>49</v>
      </c>
      <c r="H17" s="46">
        <v>2.9462125101500813</v>
      </c>
      <c r="I17" s="46">
        <v>8.5358975012288507</v>
      </c>
      <c r="J17" s="46">
        <v>-3.3197910061650515</v>
      </c>
    </row>
    <row r="18" spans="1:10">
      <c r="A18" s="89" t="s">
        <v>205</v>
      </c>
      <c r="B18" s="114">
        <v>-0.75512315010570796</v>
      </c>
      <c r="C18" s="115">
        <v>-0.59900687103594097</v>
      </c>
      <c r="D18" s="116">
        <v>-0.448381078224101</v>
      </c>
      <c r="E18" s="125">
        <v>-0.47262209302325597</v>
      </c>
      <c r="F18" s="116"/>
      <c r="G18" s="46" t="s">
        <v>37</v>
      </c>
      <c r="H18" s="46">
        <v>4.5098261369946879</v>
      </c>
      <c r="I18" s="46">
        <v>10.702953620782507</v>
      </c>
      <c r="J18" s="46">
        <v>-0.19009475724354186</v>
      </c>
    </row>
    <row r="19" spans="1:10">
      <c r="A19" s="89" t="s">
        <v>43</v>
      </c>
      <c r="B19" s="114">
        <v>-0.67432059645852704</v>
      </c>
      <c r="C19" s="115">
        <v>-0.64964850149605102</v>
      </c>
      <c r="D19" s="116">
        <v>-0.46212331387649003</v>
      </c>
      <c r="E19" s="125">
        <v>-0.58673949085201405</v>
      </c>
      <c r="F19" s="116"/>
      <c r="G19" s="46" t="s">
        <v>38</v>
      </c>
      <c r="H19" s="46">
        <v>1.6380572285603634</v>
      </c>
      <c r="I19" s="46">
        <v>1.8049466478324838</v>
      </c>
      <c r="J19" s="46">
        <v>-7.9795667050436503</v>
      </c>
    </row>
    <row r="20" spans="1:10">
      <c r="A20" s="89" t="s">
        <v>206</v>
      </c>
      <c r="B20" s="114">
        <v>-5.4723863398282002E-2</v>
      </c>
      <c r="C20" s="115">
        <v>-4.28368950345695E-2</v>
      </c>
      <c r="D20" s="116">
        <v>-0.48844175570919801</v>
      </c>
      <c r="E20" s="125">
        <v>0.417553844542217</v>
      </c>
      <c r="F20" s="116"/>
      <c r="G20" s="46" t="s">
        <v>39</v>
      </c>
      <c r="H20" s="46">
        <v>1.0000000000000009</v>
      </c>
      <c r="I20" s="46">
        <v>30.360941658042218</v>
      </c>
      <c r="J20" s="46">
        <v>9.9087770167827216E-2</v>
      </c>
    </row>
    <row r="21" spans="1:10">
      <c r="A21" s="89" t="s">
        <v>207</v>
      </c>
      <c r="B21" s="114">
        <v>-0.21839080459770099</v>
      </c>
      <c r="C21" s="115">
        <v>-3.1551724137931003E-2</v>
      </c>
      <c r="D21" s="116">
        <v>1.2758620689655199E-2</v>
      </c>
      <c r="E21" s="125">
        <v>-0.287333333333333</v>
      </c>
      <c r="F21" s="116"/>
      <c r="G21" s="46" t="s">
        <v>51</v>
      </c>
      <c r="H21" s="46">
        <v>0</v>
      </c>
      <c r="I21" s="46">
        <v>57.269683648731196</v>
      </c>
      <c r="J21" s="46">
        <v>34.019417224528596</v>
      </c>
    </row>
    <row r="22" spans="1:10">
      <c r="A22" s="89" t="s">
        <v>82</v>
      </c>
      <c r="B22" s="114">
        <v>0.45284374999999999</v>
      </c>
      <c r="C22" s="115">
        <v>0.11025</v>
      </c>
      <c r="D22" s="116">
        <v>5.5125E-2</v>
      </c>
      <c r="E22" s="125">
        <v>0.50796874999999997</v>
      </c>
      <c r="F22" s="116"/>
      <c r="G22" s="46" t="s">
        <v>52</v>
      </c>
      <c r="H22" s="46">
        <v>9.0000000000000071</v>
      </c>
      <c r="I22" s="46">
        <v>-11.151403639278456</v>
      </c>
      <c r="J22" s="46">
        <v>54.723853131521885</v>
      </c>
    </row>
    <row r="23" spans="1:10">
      <c r="A23" s="151" t="s">
        <v>268</v>
      </c>
      <c r="B23" s="114">
        <v>-0.45586940142318999</v>
      </c>
      <c r="C23" s="115">
        <v>-0.40960192549183799</v>
      </c>
      <c r="D23" s="116">
        <v>-0.53687400586019296</v>
      </c>
      <c r="E23" s="125">
        <v>-0.30055420678108002</v>
      </c>
      <c r="F23" s="116"/>
      <c r="G23" s="46" t="s">
        <v>40</v>
      </c>
      <c r="H23" s="46">
        <v>6.8999999999999728</v>
      </c>
      <c r="I23" s="46">
        <v>-0.40580360195949794</v>
      </c>
      <c r="J23" s="46">
        <v>7.5186169057480878</v>
      </c>
    </row>
    <row r="24" spans="1:10">
      <c r="A24" s="89" t="s">
        <v>208</v>
      </c>
      <c r="B24" s="114">
        <v>-0.75471631205673795</v>
      </c>
      <c r="C24" s="115">
        <v>-0.64890425531914897</v>
      </c>
      <c r="D24" s="116">
        <v>0.15094326241134801</v>
      </c>
      <c r="E24" s="125">
        <v>-0.799847517730497</v>
      </c>
      <c r="F24" s="116"/>
      <c r="G24" s="46" t="s">
        <v>53</v>
      </c>
      <c r="H24" s="46">
        <v>12.47</v>
      </c>
      <c r="I24" s="46">
        <v>-5.9</v>
      </c>
      <c r="J24" s="46">
        <v>-1.7826894878524999</v>
      </c>
    </row>
    <row r="25" spans="1:10">
      <c r="A25" s="89" t="s">
        <v>209</v>
      </c>
      <c r="B25" s="114">
        <v>-0.61805070422535202</v>
      </c>
      <c r="C25" s="115">
        <v>-0.70707323943662004</v>
      </c>
      <c r="D25" s="116">
        <v>-0.46229577464788701</v>
      </c>
      <c r="E25" s="125">
        <v>-0.47223380281690103</v>
      </c>
      <c r="F25" s="116"/>
      <c r="G25" s="46" t="s">
        <v>54</v>
      </c>
      <c r="H25" s="46">
        <v>3.0000000000000027</v>
      </c>
      <c r="I25" s="46">
        <v>9.9999999999988987E-2</v>
      </c>
      <c r="J25" s="46">
        <v>17.304839742126198</v>
      </c>
    </row>
    <row r="26" spans="1:10">
      <c r="A26" s="89" t="s">
        <v>210</v>
      </c>
      <c r="B26" s="114">
        <v>-0.903307792207792</v>
      </c>
      <c r="C26" s="115">
        <v>-0.77281428571428601</v>
      </c>
      <c r="D26" s="116">
        <v>-0.55169220779220796</v>
      </c>
      <c r="E26" s="125">
        <v>-0.68676753246753297</v>
      </c>
      <c r="F26" s="116"/>
      <c r="G26" s="46" t="s">
        <v>55</v>
      </c>
      <c r="H26" s="46">
        <v>-9.0999999999999854</v>
      </c>
      <c r="I26" s="46">
        <v>-5.9000000000000057</v>
      </c>
      <c r="J26" s="46">
        <v>-14.511738983255263</v>
      </c>
    </row>
    <row r="27" spans="1:10" ht="15" thickBot="1">
      <c r="A27" s="50"/>
      <c r="B27" s="93"/>
      <c r="C27" s="64"/>
      <c r="D27" s="63"/>
      <c r="E27" s="128"/>
      <c r="F27" s="48"/>
      <c r="G27" s="46" t="s">
        <v>56</v>
      </c>
      <c r="H27" s="46">
        <v>-5.500000000000016</v>
      </c>
      <c r="I27" s="46">
        <v>-19.274708209052349</v>
      </c>
      <c r="J27" s="46">
        <v>3.0000000000000249</v>
      </c>
    </row>
    <row r="28" spans="1:10">
      <c r="A28" s="123" t="s">
        <v>211</v>
      </c>
      <c r="B28" s="48"/>
      <c r="C28" s="48"/>
      <c r="D28" s="48"/>
      <c r="E28" s="48"/>
      <c r="F28" s="48"/>
      <c r="G28" s="46" t="s">
        <v>57</v>
      </c>
      <c r="H28" s="46">
        <v>-7.2999999999999954</v>
      </c>
      <c r="I28" s="46">
        <v>-0.20000000000000018</v>
      </c>
      <c r="J28" s="46">
        <v>-7.6308805208557873</v>
      </c>
    </row>
    <row r="29" spans="1:10">
      <c r="B29" s="48"/>
      <c r="C29" s="48"/>
      <c r="D29" s="48"/>
      <c r="E29" s="48"/>
      <c r="F29" s="48"/>
      <c r="G29" s="46" t="s">
        <v>58</v>
      </c>
      <c r="H29" s="46">
        <v>-4.3999999999999932</v>
      </c>
      <c r="I29" s="46">
        <v>-24.579066346668434</v>
      </c>
      <c r="J29" s="46">
        <v>7.2858866307657921</v>
      </c>
    </row>
    <row r="30" spans="1:10">
      <c r="B30" s="48"/>
      <c r="C30" s="48"/>
      <c r="D30" s="48"/>
      <c r="E30" s="48"/>
      <c r="F30" s="48"/>
      <c r="G30" s="46" t="s">
        <v>59</v>
      </c>
      <c r="H30" s="46">
        <v>-5.100000000000005</v>
      </c>
      <c r="I30" s="46">
        <v>-6.2000000000000055</v>
      </c>
      <c r="J30" s="46">
        <v>0</v>
      </c>
    </row>
    <row r="31" spans="1:10">
      <c r="G31" s="46" t="s">
        <v>60</v>
      </c>
      <c r="H31" s="46">
        <v>9.2000000000000313</v>
      </c>
      <c r="I31" s="46">
        <v>-33.666666666666679</v>
      </c>
      <c r="J31" s="46">
        <v>-12.729617377376401</v>
      </c>
    </row>
    <row r="32" spans="1:10">
      <c r="G32" s="46" t="s">
        <v>61</v>
      </c>
      <c r="H32" s="46">
        <v>12.000000000000032</v>
      </c>
      <c r="I32" s="46">
        <v>-4.2264763716109215</v>
      </c>
      <c r="J32" s="46">
        <v>3.3329702634597336</v>
      </c>
    </row>
    <row r="33" spans="7:10">
      <c r="G33" s="46" t="s">
        <v>62</v>
      </c>
      <c r="H33" s="46">
        <v>40.09999999999998</v>
      </c>
      <c r="I33" s="46">
        <v>-21.799999999999965</v>
      </c>
      <c r="J33" s="46">
        <v>-17.024798056345258</v>
      </c>
    </row>
    <row r="34" spans="7:10">
      <c r="G34" s="46" t="s">
        <v>63</v>
      </c>
      <c r="H34" s="46">
        <v>-29.300000000000004</v>
      </c>
      <c r="I34" s="46">
        <v>1.6900000000000137</v>
      </c>
      <c r="J34" s="46">
        <v>-9.2929115753886506</v>
      </c>
    </row>
    <row r="35" spans="7:10">
      <c r="G35" s="46" t="s">
        <v>64</v>
      </c>
      <c r="H35" s="46">
        <v>-19.662857181907111</v>
      </c>
      <c r="I35" s="46">
        <v>-28.675662065328556</v>
      </c>
      <c r="J35" s="46">
        <v>-44.490313333995665</v>
      </c>
    </row>
    <row r="36" spans="7:10">
      <c r="G36" s="46" t="s">
        <v>65</v>
      </c>
      <c r="H36" s="46">
        <v>-19.000000000000007</v>
      </c>
      <c r="I36" s="46">
        <v>24.300000000000011</v>
      </c>
      <c r="J36" s="46">
        <v>22.737255602241689</v>
      </c>
    </row>
    <row r="37" spans="7:10">
      <c r="G37" s="46" t="s">
        <v>28</v>
      </c>
      <c r="H37" s="46">
        <v>10.6</v>
      </c>
      <c r="I37" s="46">
        <v>-7.3</v>
      </c>
      <c r="J37" s="46">
        <v>-13.537833638898034</v>
      </c>
    </row>
    <row r="38" spans="7:10">
      <c r="G38" s="46" t="s">
        <v>66</v>
      </c>
      <c r="H38" s="46">
        <v>1.2000000000000011</v>
      </c>
      <c r="I38" s="46">
        <v>-16.229688847227642</v>
      </c>
      <c r="J38" s="46">
        <v>-14.000000000000002</v>
      </c>
    </row>
    <row r="39" spans="7:10">
      <c r="G39" s="46" t="s">
        <v>67</v>
      </c>
      <c r="H39" s="46">
        <v>8.2211767502635702</v>
      </c>
      <c r="I39" s="46">
        <v>-7.5401942667866599</v>
      </c>
      <c r="J39" s="46">
        <v>1.6774599604646667</v>
      </c>
    </row>
    <row r="40" spans="7:10">
      <c r="G40" s="46" t="s">
        <v>68</v>
      </c>
      <c r="H40" s="46">
        <v>27.624757397237154</v>
      </c>
      <c r="I40" s="46">
        <v>-17.692379130292966</v>
      </c>
      <c r="J40" s="46">
        <v>2.5760271249192668</v>
      </c>
    </row>
    <row r="41" spans="7:10">
      <c r="G41" s="46" t="s">
        <v>69</v>
      </c>
      <c r="H41" s="46">
        <v>7.2594853844827556</v>
      </c>
      <c r="I41" s="46">
        <v>-10.299999999999986</v>
      </c>
      <c r="J41" s="46">
        <v>0.95138476770899594</v>
      </c>
    </row>
    <row r="42" spans="7:10">
      <c r="G42" s="46" t="s">
        <v>70</v>
      </c>
      <c r="H42" s="46">
        <v>4.6889904995389697</v>
      </c>
      <c r="I42" s="46">
        <v>-18.60450403859334</v>
      </c>
      <c r="J42" s="46">
        <v>6.7488581152585381</v>
      </c>
    </row>
    <row r="43" spans="7:10">
      <c r="G43" s="46" t="s">
        <v>71</v>
      </c>
      <c r="H43" s="46">
        <v>5.8999999999999995</v>
      </c>
      <c r="I43" s="46">
        <v>-13.3</v>
      </c>
      <c r="J43" s="46">
        <v>-0.44006665360106778</v>
      </c>
    </row>
    <row r="44" spans="7:10">
      <c r="G44" s="46" t="s">
        <v>42</v>
      </c>
      <c r="H44" s="46">
        <v>20.900000000000006</v>
      </c>
      <c r="I44" s="46">
        <v>9.2357811301507997</v>
      </c>
      <c r="J44" s="46">
        <v>9.9136467685200671</v>
      </c>
    </row>
    <row r="45" spans="7:10">
      <c r="G45" s="46" t="s">
        <v>43</v>
      </c>
      <c r="H45" s="46">
        <v>3.3168596060694453</v>
      </c>
      <c r="I45" s="46">
        <v>3.9269522624484678</v>
      </c>
      <c r="J45" s="46">
        <v>-1.2913559487288007</v>
      </c>
    </row>
    <row r="46" spans="7:10">
      <c r="G46" s="46" t="s">
        <v>44</v>
      </c>
      <c r="H46" s="46">
        <v>4</v>
      </c>
      <c r="I46" s="46">
        <v>16.7</v>
      </c>
      <c r="J46" s="46">
        <v>9.75</v>
      </c>
    </row>
    <row r="47" spans="7:10">
      <c r="G47" s="46" t="s">
        <v>45</v>
      </c>
      <c r="H47" s="46">
        <v>14.2</v>
      </c>
      <c r="I47" s="46">
        <v>7.5</v>
      </c>
      <c r="J47" s="46">
        <v>16.737393399602539</v>
      </c>
    </row>
    <row r="48" spans="7:10">
      <c r="G48" s="46" t="s">
        <v>169</v>
      </c>
      <c r="H48" s="46">
        <v>8.3000000000000007</v>
      </c>
      <c r="I48" s="46">
        <v>-14.399999999999999</v>
      </c>
      <c r="J48" s="46">
        <v>0.69400236478480704</v>
      </c>
    </row>
    <row r="49" spans="7:10">
      <c r="G49" s="46" t="s">
        <v>170</v>
      </c>
      <c r="H49" s="46">
        <v>0</v>
      </c>
      <c r="I49" s="46">
        <v>0</v>
      </c>
      <c r="J49" s="46">
        <v>0</v>
      </c>
    </row>
    <row r="50" spans="7:10">
      <c r="G50" s="46" t="s">
        <v>72</v>
      </c>
      <c r="H50" s="46">
        <v>0</v>
      </c>
      <c r="I50" s="46">
        <v>0</v>
      </c>
      <c r="J50" s="46">
        <v>0</v>
      </c>
    </row>
    <row r="51" spans="7:10">
      <c r="G51" s="46" t="s">
        <v>73</v>
      </c>
      <c r="H51" s="46">
        <v>3.0000000000000027</v>
      </c>
      <c r="I51" s="46">
        <v>-5.0000000000000044</v>
      </c>
      <c r="J51" s="46">
        <v>1.0000000000000009</v>
      </c>
    </row>
    <row r="52" spans="7:10">
      <c r="G52" s="46" t="s">
        <v>171</v>
      </c>
      <c r="H52" s="46">
        <v>4</v>
      </c>
      <c r="I52" s="46">
        <v>16.7</v>
      </c>
      <c r="J52" s="46">
        <v>9.75</v>
      </c>
    </row>
    <row r="70" ht="18" customHeight="1"/>
    <row r="71" hidden="1"/>
  </sheetData>
  <mergeCells count="1">
    <mergeCell ref="A1:E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orientation="portrait" horizontalDpi="4294967294" verticalDpi="300" r:id="rId1"/>
  <headerFooter>
    <oddHeader>&amp;C&amp;"Arial Black,Normal"&amp;8TABLEAU DE BORD DE L’ECONOMIE SECTEUR REEL</oddHeader>
    <oddFooter>&amp;C6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Feuil17">
    <tabColor rgb="FF00B0F0"/>
  </sheetPr>
  <dimension ref="A1:S34"/>
  <sheetViews>
    <sheetView topLeftCell="A4" zoomScaleNormal="100" zoomScalePageLayoutView="80" workbookViewId="0">
      <selection activeCell="L14" sqref="L14"/>
    </sheetView>
  </sheetViews>
  <sheetFormatPr baseColWidth="10" defaultColWidth="11.44140625" defaultRowHeight="12.75" customHeight="1"/>
  <cols>
    <col min="1" max="1" width="4.6640625" style="288" customWidth="1"/>
    <col min="2" max="2" width="9.6640625" style="33" customWidth="1"/>
    <col min="3" max="3" width="12" style="33" customWidth="1"/>
    <col min="4" max="4" width="9" style="33" customWidth="1"/>
    <col min="5" max="5" width="1.6640625" style="33" customWidth="1"/>
    <col min="6" max="6" width="12.5546875" style="33" customWidth="1"/>
    <col min="7" max="7" width="1.6640625" style="33" customWidth="1"/>
    <col min="8" max="8" width="9.5546875" style="33" customWidth="1"/>
    <col min="9" max="9" width="1.5546875" style="33" customWidth="1"/>
    <col min="10" max="10" width="8.88671875" style="33" customWidth="1"/>
    <col min="11" max="11" width="1.6640625" style="33" customWidth="1"/>
    <col min="12" max="12" width="10.44140625" style="33" customWidth="1"/>
    <col min="13" max="13" width="1.5546875" style="33" customWidth="1"/>
    <col min="14" max="14" width="7.33203125" style="33" customWidth="1"/>
    <col min="15" max="15" width="1.6640625" style="33" customWidth="1"/>
    <col min="16" max="16" width="7.33203125" style="33" customWidth="1"/>
    <col min="17" max="17" width="1.5546875" style="33" customWidth="1"/>
    <col min="18" max="18" width="7.33203125" style="33" customWidth="1"/>
    <col min="19" max="19" width="1.6640625" style="33" customWidth="1"/>
    <col min="20" max="16384" width="11.44140625" style="33"/>
  </cols>
  <sheetData>
    <row r="1" spans="1:19" ht="27.75" customHeight="1" thickBot="1">
      <c r="B1" s="830" t="s">
        <v>398</v>
      </c>
      <c r="C1" s="830"/>
      <c r="D1" s="830"/>
      <c r="E1" s="830"/>
      <c r="F1" s="830"/>
      <c r="G1" s="830"/>
      <c r="H1" s="830"/>
      <c r="I1" s="830"/>
      <c r="J1" s="830"/>
      <c r="K1" s="830"/>
      <c r="L1" s="830"/>
      <c r="M1" s="830"/>
      <c r="N1" s="830"/>
      <c r="O1" s="830"/>
      <c r="P1" s="830"/>
      <c r="Q1" s="830"/>
      <c r="R1" s="830"/>
      <c r="S1" s="830"/>
    </row>
    <row r="2" spans="1:19" ht="18.75" customHeight="1" thickBot="1">
      <c r="B2" s="887"/>
      <c r="C2" s="888"/>
      <c r="D2" s="832" t="s">
        <v>21</v>
      </c>
      <c r="E2" s="832"/>
      <c r="F2" s="832"/>
      <c r="G2" s="832"/>
      <c r="H2" s="832"/>
      <c r="I2" s="832"/>
      <c r="J2" s="832"/>
      <c r="K2" s="838"/>
      <c r="L2" s="832" t="s">
        <v>20</v>
      </c>
      <c r="M2" s="832"/>
      <c r="N2" s="832"/>
      <c r="O2" s="832"/>
      <c r="P2" s="832"/>
      <c r="Q2" s="832"/>
      <c r="R2" s="832"/>
      <c r="S2" s="838"/>
    </row>
    <row r="3" spans="1:19" ht="17.25" customHeight="1">
      <c r="B3" s="889"/>
      <c r="C3" s="890"/>
      <c r="D3" s="864" t="s">
        <v>22</v>
      </c>
      <c r="E3" s="879"/>
      <c r="F3" s="882" t="s">
        <v>74</v>
      </c>
      <c r="G3" s="883"/>
      <c r="H3" s="883"/>
      <c r="I3" s="883"/>
      <c r="J3" s="883"/>
      <c r="K3" s="884"/>
      <c r="L3" s="844" t="s">
        <v>22</v>
      </c>
      <c r="M3" s="879"/>
      <c r="N3" s="882" t="s">
        <v>74</v>
      </c>
      <c r="O3" s="883"/>
      <c r="P3" s="883"/>
      <c r="Q3" s="883"/>
      <c r="R3" s="883"/>
      <c r="S3" s="884"/>
    </row>
    <row r="4" spans="1:19" ht="27.75" customHeight="1" thickBot="1">
      <c r="B4" s="851" t="s">
        <v>6</v>
      </c>
      <c r="C4" s="852"/>
      <c r="D4" s="880"/>
      <c r="E4" s="881"/>
      <c r="F4" s="880" t="s">
        <v>4</v>
      </c>
      <c r="G4" s="881"/>
      <c r="H4" s="885" t="s">
        <v>88</v>
      </c>
      <c r="I4" s="886"/>
      <c r="J4" s="451" t="s">
        <v>89</v>
      </c>
      <c r="K4" s="452"/>
      <c r="L4" s="851"/>
      <c r="M4" s="881"/>
      <c r="N4" s="885" t="s">
        <v>4</v>
      </c>
      <c r="O4" s="891"/>
      <c r="P4" s="885" t="s">
        <v>90</v>
      </c>
      <c r="Q4" s="891"/>
      <c r="R4" s="453" t="s">
        <v>91</v>
      </c>
      <c r="S4" s="314"/>
    </row>
    <row r="5" spans="1:19" ht="12.75" customHeight="1">
      <c r="A5" s="288">
        <v>23</v>
      </c>
      <c r="B5" s="857">
        <v>45214</v>
      </c>
      <c r="C5" s="858"/>
      <c r="D5" s="399">
        <v>4550</v>
      </c>
      <c r="E5" s="454">
        <v>0</v>
      </c>
      <c r="F5" s="399">
        <v>14800</v>
      </c>
      <c r="G5" s="455">
        <v>0</v>
      </c>
      <c r="H5" s="399" t="s">
        <v>248</v>
      </c>
      <c r="I5" s="456">
        <v>0</v>
      </c>
      <c r="J5" s="399" t="s">
        <v>248</v>
      </c>
      <c r="K5" s="457">
        <v>0</v>
      </c>
      <c r="L5" s="399">
        <v>3207</v>
      </c>
      <c r="M5" s="454">
        <v>0</v>
      </c>
      <c r="N5" s="399">
        <v>408.47</v>
      </c>
      <c r="O5" s="454">
        <v>0</v>
      </c>
      <c r="P5" s="399">
        <v>13.75</v>
      </c>
      <c r="Q5" s="454">
        <v>0</v>
      </c>
      <c r="R5" s="399">
        <v>131.68</v>
      </c>
      <c r="S5" s="458">
        <v>0</v>
      </c>
    </row>
    <row r="6" spans="1:19" ht="12.75" customHeight="1">
      <c r="A6" s="288">
        <v>22</v>
      </c>
      <c r="B6" s="857">
        <v>45245</v>
      </c>
      <c r="C6" s="858"/>
      <c r="D6" s="399">
        <v>5644</v>
      </c>
      <c r="E6" s="455">
        <v>0</v>
      </c>
      <c r="F6" s="399">
        <v>14837</v>
      </c>
      <c r="G6" s="455">
        <v>0</v>
      </c>
      <c r="H6" s="399" t="s">
        <v>248</v>
      </c>
      <c r="I6" s="459">
        <v>0</v>
      </c>
      <c r="J6" s="399" t="s">
        <v>248</v>
      </c>
      <c r="K6" s="457">
        <v>0</v>
      </c>
      <c r="L6" s="399">
        <v>5264</v>
      </c>
      <c r="M6" s="455">
        <v>0</v>
      </c>
      <c r="N6" s="399">
        <v>296.33000000000004</v>
      </c>
      <c r="O6" s="455">
        <v>0</v>
      </c>
      <c r="P6" s="399">
        <v>17</v>
      </c>
      <c r="Q6" s="455">
        <v>0</v>
      </c>
      <c r="R6" s="399">
        <v>232</v>
      </c>
      <c r="S6" s="458">
        <v>0</v>
      </c>
    </row>
    <row r="7" spans="1:19" ht="12.75" customHeight="1">
      <c r="A7" s="288">
        <v>21</v>
      </c>
      <c r="B7" s="857">
        <v>45275</v>
      </c>
      <c r="C7" s="858"/>
      <c r="D7" s="399">
        <v>7584</v>
      </c>
      <c r="E7" s="455">
        <v>0</v>
      </c>
      <c r="F7" s="399">
        <v>15273</v>
      </c>
      <c r="G7" s="455">
        <v>0</v>
      </c>
      <c r="H7" s="399" t="s">
        <v>248</v>
      </c>
      <c r="I7" s="459">
        <v>0</v>
      </c>
      <c r="J7" s="399" t="s">
        <v>248</v>
      </c>
      <c r="K7" s="457">
        <v>0</v>
      </c>
      <c r="L7" s="399">
        <v>6161</v>
      </c>
      <c r="M7" s="455">
        <v>0</v>
      </c>
      <c r="N7" s="399">
        <v>777.59</v>
      </c>
      <c r="O7" s="455">
        <v>0</v>
      </c>
      <c r="P7" s="399">
        <v>8</v>
      </c>
      <c r="Q7" s="455">
        <v>0</v>
      </c>
      <c r="R7" s="399">
        <v>311</v>
      </c>
      <c r="S7" s="458">
        <v>0</v>
      </c>
    </row>
    <row r="8" spans="1:19" ht="12.75" customHeight="1">
      <c r="A8" s="288">
        <v>20</v>
      </c>
      <c r="B8" s="857">
        <v>45306</v>
      </c>
      <c r="C8" s="858"/>
      <c r="D8" s="399">
        <v>5702</v>
      </c>
      <c r="E8" s="455">
        <v>0</v>
      </c>
      <c r="F8" s="399">
        <v>15051</v>
      </c>
      <c r="G8" s="455">
        <v>0</v>
      </c>
      <c r="H8" s="399" t="s">
        <v>248</v>
      </c>
      <c r="I8" s="459">
        <v>0</v>
      </c>
      <c r="J8" s="399" t="s">
        <v>248</v>
      </c>
      <c r="K8" s="457">
        <v>0</v>
      </c>
      <c r="L8" s="399">
        <v>3289</v>
      </c>
      <c r="M8" s="455">
        <v>0</v>
      </c>
      <c r="N8" s="399">
        <v>380.52000000000004</v>
      </c>
      <c r="O8" s="455">
        <v>0</v>
      </c>
      <c r="P8" s="399">
        <v>7.16</v>
      </c>
      <c r="Q8" s="455">
        <v>0</v>
      </c>
      <c r="R8" s="399">
        <v>135.21</v>
      </c>
      <c r="S8" s="458">
        <v>0</v>
      </c>
    </row>
    <row r="9" spans="1:19" ht="12.75" customHeight="1">
      <c r="A9" s="288">
        <v>19</v>
      </c>
      <c r="B9" s="857">
        <v>45337</v>
      </c>
      <c r="C9" s="858"/>
      <c r="D9" s="399">
        <v>5789</v>
      </c>
      <c r="E9" s="455">
        <v>0</v>
      </c>
      <c r="F9" s="399">
        <v>10228</v>
      </c>
      <c r="G9" s="455">
        <v>0</v>
      </c>
      <c r="H9" s="399" t="s">
        <v>248</v>
      </c>
      <c r="I9" s="459">
        <v>0</v>
      </c>
      <c r="J9" s="399" t="s">
        <v>248</v>
      </c>
      <c r="K9" s="457">
        <v>0</v>
      </c>
      <c r="L9" s="399" t="s">
        <v>248</v>
      </c>
      <c r="M9" s="455">
        <v>0</v>
      </c>
      <c r="N9" s="399" t="s">
        <v>248</v>
      </c>
      <c r="O9" s="455">
        <v>0</v>
      </c>
      <c r="P9" s="399" t="s">
        <v>248</v>
      </c>
      <c r="Q9" s="455">
        <v>0</v>
      </c>
      <c r="R9" s="399" t="s">
        <v>248</v>
      </c>
      <c r="S9" s="458">
        <v>0</v>
      </c>
    </row>
    <row r="10" spans="1:19" ht="12.75" customHeight="1">
      <c r="A10" s="288">
        <v>18</v>
      </c>
      <c r="B10" s="857">
        <v>45366</v>
      </c>
      <c r="C10" s="858"/>
      <c r="D10" s="399">
        <v>8325</v>
      </c>
      <c r="E10" s="455">
        <v>0</v>
      </c>
      <c r="F10" s="399">
        <v>10941.005000000001</v>
      </c>
      <c r="G10" s="455">
        <v>0</v>
      </c>
      <c r="H10" s="399" t="s">
        <v>248</v>
      </c>
      <c r="I10" s="459">
        <v>0</v>
      </c>
      <c r="J10" s="399" t="s">
        <v>248</v>
      </c>
      <c r="K10" s="457">
        <v>0</v>
      </c>
      <c r="L10" s="399" t="s">
        <v>248</v>
      </c>
      <c r="M10" s="455">
        <v>0</v>
      </c>
      <c r="N10" s="399" t="s">
        <v>248</v>
      </c>
      <c r="O10" s="455">
        <v>0</v>
      </c>
      <c r="P10" s="399" t="s">
        <v>248</v>
      </c>
      <c r="Q10" s="455">
        <v>0</v>
      </c>
      <c r="R10" s="399" t="s">
        <v>248</v>
      </c>
      <c r="S10" s="458">
        <v>0</v>
      </c>
    </row>
    <row r="11" spans="1:19" ht="12.75" customHeight="1">
      <c r="A11" s="288">
        <v>17</v>
      </c>
      <c r="B11" s="857">
        <v>45397</v>
      </c>
      <c r="C11" s="858"/>
      <c r="D11" s="399">
        <v>8170</v>
      </c>
      <c r="E11" s="455">
        <v>0</v>
      </c>
      <c r="F11" s="399">
        <v>12694.949000000001</v>
      </c>
      <c r="G11" s="455">
        <v>0</v>
      </c>
      <c r="H11" s="399" t="s">
        <v>248</v>
      </c>
      <c r="I11" s="459">
        <v>0</v>
      </c>
      <c r="J11" s="399" t="s">
        <v>248</v>
      </c>
      <c r="K11" s="457">
        <v>0</v>
      </c>
      <c r="L11" s="399">
        <v>2345</v>
      </c>
      <c r="M11" s="455">
        <v>0</v>
      </c>
      <c r="N11" s="399">
        <v>461.32</v>
      </c>
      <c r="O11" s="455">
        <v>0</v>
      </c>
      <c r="P11" s="399">
        <v>129.63999999999999</v>
      </c>
      <c r="Q11" s="455">
        <v>0</v>
      </c>
      <c r="R11" s="399">
        <v>99.04</v>
      </c>
      <c r="S11" s="458">
        <v>0</v>
      </c>
    </row>
    <row r="12" spans="1:19" ht="12.75" customHeight="1">
      <c r="A12" s="288">
        <v>16</v>
      </c>
      <c r="B12" s="857">
        <v>45427</v>
      </c>
      <c r="C12" s="858"/>
      <c r="D12" s="399">
        <v>7082</v>
      </c>
      <c r="E12" s="455">
        <v>0</v>
      </c>
      <c r="F12" s="399">
        <v>13481.124</v>
      </c>
      <c r="G12" s="455">
        <v>0</v>
      </c>
      <c r="H12" s="399" t="s">
        <v>248</v>
      </c>
      <c r="I12" s="459">
        <v>0</v>
      </c>
      <c r="J12" s="399" t="s">
        <v>248</v>
      </c>
      <c r="K12" s="457">
        <v>0</v>
      </c>
      <c r="L12" s="399">
        <v>2160</v>
      </c>
      <c r="M12" s="455">
        <v>0</v>
      </c>
      <c r="N12" s="399">
        <v>449.04999999999995</v>
      </c>
      <c r="O12" s="455">
        <v>0</v>
      </c>
      <c r="P12" s="399">
        <v>8.81</v>
      </c>
      <c r="Q12" s="455">
        <v>0</v>
      </c>
      <c r="R12" s="399">
        <v>320.77</v>
      </c>
      <c r="S12" s="458">
        <v>0</v>
      </c>
    </row>
    <row r="13" spans="1:19" ht="12.75" customHeight="1">
      <c r="A13" s="288">
        <v>15</v>
      </c>
      <c r="B13" s="857">
        <v>45458</v>
      </c>
      <c r="C13" s="858"/>
      <c r="D13" s="399">
        <v>6855</v>
      </c>
      <c r="E13" s="455">
        <v>0</v>
      </c>
      <c r="F13" s="399">
        <v>11873.495000000003</v>
      </c>
      <c r="G13" s="455">
        <v>0</v>
      </c>
      <c r="H13" s="399" t="s">
        <v>248</v>
      </c>
      <c r="I13" s="459">
        <v>0</v>
      </c>
      <c r="J13" s="399" t="s">
        <v>248</v>
      </c>
      <c r="K13" s="457">
        <v>0</v>
      </c>
      <c r="L13" s="399">
        <v>3422</v>
      </c>
      <c r="M13" s="455">
        <v>0</v>
      </c>
      <c r="N13" s="399">
        <v>566.30999999999995</v>
      </c>
      <c r="O13" s="455">
        <v>0</v>
      </c>
      <c r="P13" s="399">
        <v>5.34</v>
      </c>
      <c r="Q13" s="455">
        <v>0</v>
      </c>
      <c r="R13" s="399">
        <v>284.95</v>
      </c>
      <c r="S13" s="458">
        <v>0</v>
      </c>
    </row>
    <row r="14" spans="1:19" ht="12.75" customHeight="1">
      <c r="A14" s="288">
        <v>14</v>
      </c>
      <c r="B14" s="857">
        <v>45488</v>
      </c>
      <c r="C14" s="858"/>
      <c r="D14" s="399">
        <v>8577</v>
      </c>
      <c r="E14" s="455">
        <v>0</v>
      </c>
      <c r="F14" s="399">
        <v>14292.264000000003</v>
      </c>
      <c r="G14" s="455">
        <v>0</v>
      </c>
      <c r="H14" s="399" t="s">
        <v>248</v>
      </c>
      <c r="I14" s="459">
        <v>0</v>
      </c>
      <c r="J14" s="399" t="s">
        <v>248</v>
      </c>
      <c r="K14" s="457">
        <v>0</v>
      </c>
      <c r="L14" s="399">
        <v>4167</v>
      </c>
      <c r="M14" s="455">
        <v>0</v>
      </c>
      <c r="N14" s="399">
        <v>633.84999999999991</v>
      </c>
      <c r="O14" s="455">
        <v>0</v>
      </c>
      <c r="P14" s="399">
        <v>16.03</v>
      </c>
      <c r="Q14" s="455">
        <v>0</v>
      </c>
      <c r="R14" s="399">
        <v>277.27</v>
      </c>
      <c r="S14" s="458">
        <v>0</v>
      </c>
    </row>
    <row r="15" spans="1:19" ht="12.75" customHeight="1">
      <c r="A15" s="288">
        <v>13</v>
      </c>
      <c r="B15" s="857">
        <v>45519</v>
      </c>
      <c r="C15" s="858"/>
      <c r="D15" s="399">
        <v>10970</v>
      </c>
      <c r="E15" s="455">
        <v>0</v>
      </c>
      <c r="F15" s="399">
        <v>14413.955999999996</v>
      </c>
      <c r="G15" s="455">
        <v>0</v>
      </c>
      <c r="H15" s="399" t="s">
        <v>248</v>
      </c>
      <c r="I15" s="459">
        <v>0</v>
      </c>
      <c r="J15" s="399" t="s">
        <v>248</v>
      </c>
      <c r="K15" s="457">
        <v>0</v>
      </c>
      <c r="L15" s="399">
        <v>5248</v>
      </c>
      <c r="M15" s="455">
        <v>0</v>
      </c>
      <c r="N15" s="399">
        <v>466.48</v>
      </c>
      <c r="O15" s="455">
        <v>0</v>
      </c>
      <c r="P15" s="399">
        <v>35.72</v>
      </c>
      <c r="Q15" s="455">
        <v>0</v>
      </c>
      <c r="R15" s="399">
        <v>200.7</v>
      </c>
      <c r="S15" s="458">
        <v>0</v>
      </c>
    </row>
    <row r="16" spans="1:19" ht="12.75" customHeight="1">
      <c r="A16" s="288">
        <v>12</v>
      </c>
      <c r="B16" s="857">
        <v>45550</v>
      </c>
      <c r="C16" s="858"/>
      <c r="D16" s="399">
        <v>7429</v>
      </c>
      <c r="E16" s="455">
        <v>0</v>
      </c>
      <c r="F16" s="399">
        <v>16435.029000000002</v>
      </c>
      <c r="G16" s="455">
        <v>0</v>
      </c>
      <c r="H16" s="399" t="s">
        <v>248</v>
      </c>
      <c r="I16" s="459">
        <v>0</v>
      </c>
      <c r="J16" s="399" t="s">
        <v>248</v>
      </c>
      <c r="K16" s="457">
        <v>0</v>
      </c>
      <c r="L16" s="399">
        <v>1405</v>
      </c>
      <c r="M16" s="455">
        <v>0</v>
      </c>
      <c r="N16" s="399">
        <v>504.43</v>
      </c>
      <c r="O16" s="455">
        <v>0</v>
      </c>
      <c r="P16" s="399">
        <v>15.17</v>
      </c>
      <c r="Q16" s="455">
        <v>0</v>
      </c>
      <c r="R16" s="399">
        <v>165.26</v>
      </c>
      <c r="S16" s="458">
        <v>0</v>
      </c>
    </row>
    <row r="17" spans="1:19" ht="12.75" customHeight="1">
      <c r="A17" s="288">
        <v>11</v>
      </c>
      <c r="B17" s="857">
        <v>45580</v>
      </c>
      <c r="C17" s="858"/>
      <c r="D17" s="399">
        <v>8222</v>
      </c>
      <c r="E17" s="455">
        <v>0</v>
      </c>
      <c r="F17" s="399">
        <v>16065.860000000002</v>
      </c>
      <c r="G17" s="455">
        <v>0</v>
      </c>
      <c r="H17" s="399" t="s">
        <v>248</v>
      </c>
      <c r="I17" s="459">
        <v>0</v>
      </c>
      <c r="J17" s="399" t="s">
        <v>248</v>
      </c>
      <c r="K17" s="457">
        <v>0</v>
      </c>
      <c r="L17" s="399">
        <v>28</v>
      </c>
      <c r="M17" s="455">
        <v>0</v>
      </c>
      <c r="N17" s="399">
        <v>196</v>
      </c>
      <c r="O17" s="455">
        <v>0</v>
      </c>
      <c r="P17" s="399">
        <v>12.3</v>
      </c>
      <c r="Q17" s="455">
        <v>0</v>
      </c>
      <c r="R17" s="399">
        <v>330</v>
      </c>
      <c r="S17" s="458">
        <v>0</v>
      </c>
    </row>
    <row r="18" spans="1:19" ht="12.75" customHeight="1">
      <c r="A18" s="288">
        <v>10</v>
      </c>
      <c r="B18" s="857">
        <v>45611</v>
      </c>
      <c r="C18" s="858"/>
      <c r="D18" s="399">
        <v>6423</v>
      </c>
      <c r="E18" s="455">
        <v>0</v>
      </c>
      <c r="F18" s="399">
        <v>14248.851000000001</v>
      </c>
      <c r="G18" s="455">
        <v>0</v>
      </c>
      <c r="H18" s="399" t="s">
        <v>248</v>
      </c>
      <c r="I18" s="459">
        <v>0</v>
      </c>
      <c r="J18" s="399" t="s">
        <v>248</v>
      </c>
      <c r="K18" s="457">
        <v>0</v>
      </c>
      <c r="L18" s="399">
        <v>417</v>
      </c>
      <c r="M18" s="455">
        <v>0</v>
      </c>
      <c r="N18" s="399">
        <v>163</v>
      </c>
      <c r="O18" s="455">
        <v>0</v>
      </c>
      <c r="P18" s="399">
        <v>0.4</v>
      </c>
      <c r="Q18" s="455">
        <v>0</v>
      </c>
      <c r="R18" s="399">
        <v>85</v>
      </c>
      <c r="S18" s="458">
        <v>0</v>
      </c>
    </row>
    <row r="19" spans="1:19" ht="12.75" customHeight="1">
      <c r="A19" s="288">
        <v>9</v>
      </c>
      <c r="B19" s="857">
        <v>45641</v>
      </c>
      <c r="C19" s="858"/>
      <c r="D19" s="399">
        <v>6790</v>
      </c>
      <c r="E19" s="455">
        <v>0</v>
      </c>
      <c r="F19" s="399">
        <v>14856.413000000002</v>
      </c>
      <c r="G19" s="455">
        <v>0</v>
      </c>
      <c r="H19" s="399" t="s">
        <v>248</v>
      </c>
      <c r="I19" s="459">
        <v>0</v>
      </c>
      <c r="J19" s="399" t="s">
        <v>248</v>
      </c>
      <c r="K19" s="457">
        <v>0</v>
      </c>
      <c r="L19" s="399">
        <v>2741</v>
      </c>
      <c r="M19" s="455">
        <v>0</v>
      </c>
      <c r="N19" s="399">
        <v>238</v>
      </c>
      <c r="O19" s="455">
        <v>0</v>
      </c>
      <c r="P19" s="399">
        <v>6.98</v>
      </c>
      <c r="Q19" s="455">
        <v>0</v>
      </c>
      <c r="R19" s="399">
        <v>364.97</v>
      </c>
      <c r="S19" s="458">
        <v>0</v>
      </c>
    </row>
    <row r="20" spans="1:19" ht="12.75" customHeight="1">
      <c r="A20" s="288">
        <v>8</v>
      </c>
      <c r="B20" s="857">
        <v>45672</v>
      </c>
      <c r="C20" s="858"/>
      <c r="D20" s="399">
        <v>5602</v>
      </c>
      <c r="E20" s="455">
        <v>0</v>
      </c>
      <c r="F20" s="399">
        <v>12797.447999999999</v>
      </c>
      <c r="G20" s="455">
        <v>0</v>
      </c>
      <c r="H20" s="399" t="s">
        <v>248</v>
      </c>
      <c r="I20" s="459">
        <v>0</v>
      </c>
      <c r="J20" s="399" t="s">
        <v>248</v>
      </c>
      <c r="K20" s="457">
        <v>0</v>
      </c>
      <c r="L20" s="399">
        <v>2205</v>
      </c>
      <c r="M20" s="455">
        <v>0</v>
      </c>
      <c r="N20" s="399">
        <v>108</v>
      </c>
      <c r="O20" s="455">
        <v>0</v>
      </c>
      <c r="P20" s="399">
        <v>4</v>
      </c>
      <c r="Q20" s="455">
        <v>0</v>
      </c>
      <c r="R20" s="399">
        <v>273</v>
      </c>
      <c r="S20" s="458">
        <v>0</v>
      </c>
    </row>
    <row r="21" spans="1:19" ht="12.75" customHeight="1">
      <c r="A21" s="288">
        <v>7</v>
      </c>
      <c r="B21" s="857">
        <v>45703</v>
      </c>
      <c r="C21" s="858"/>
      <c r="D21" s="399">
        <v>4229</v>
      </c>
      <c r="E21" s="455">
        <v>0</v>
      </c>
      <c r="F21" s="399">
        <v>11355.96799999999</v>
      </c>
      <c r="G21" s="455">
        <v>0</v>
      </c>
      <c r="H21" s="399" t="s">
        <v>248</v>
      </c>
      <c r="I21" s="459">
        <v>0</v>
      </c>
      <c r="J21" s="399" t="s">
        <v>248</v>
      </c>
      <c r="K21" s="457">
        <v>0</v>
      </c>
      <c r="L21" s="399">
        <v>1210</v>
      </c>
      <c r="M21" s="455">
        <v>0</v>
      </c>
      <c r="N21" s="399">
        <v>90</v>
      </c>
      <c r="O21" s="455">
        <v>0</v>
      </c>
      <c r="P21" s="399">
        <v>2</v>
      </c>
      <c r="Q21" s="455">
        <v>0</v>
      </c>
      <c r="R21" s="399">
        <v>183</v>
      </c>
      <c r="S21" s="458">
        <v>0</v>
      </c>
    </row>
    <row r="22" spans="1:19" ht="12.75" customHeight="1">
      <c r="A22" s="288">
        <v>6</v>
      </c>
      <c r="B22" s="857">
        <v>45731</v>
      </c>
      <c r="C22" s="858"/>
      <c r="D22" s="399">
        <v>5474</v>
      </c>
      <c r="E22" s="455">
        <v>0</v>
      </c>
      <c r="F22" s="399">
        <v>11233.268999999998</v>
      </c>
      <c r="G22" s="455">
        <v>0</v>
      </c>
      <c r="H22" s="399" t="s">
        <v>248</v>
      </c>
      <c r="I22" s="459">
        <v>0</v>
      </c>
      <c r="J22" s="399" t="s">
        <v>248</v>
      </c>
      <c r="K22" s="457">
        <v>0</v>
      </c>
      <c r="L22" s="399">
        <v>431</v>
      </c>
      <c r="M22" s="455">
        <v>0</v>
      </c>
      <c r="N22" s="399">
        <v>94</v>
      </c>
      <c r="O22" s="455">
        <v>0</v>
      </c>
      <c r="P22" s="399">
        <v>0</v>
      </c>
      <c r="Q22" s="455">
        <v>0</v>
      </c>
      <c r="R22" s="399">
        <v>46</v>
      </c>
      <c r="S22" s="458">
        <v>0</v>
      </c>
    </row>
    <row r="23" spans="1:19" ht="12.75" customHeight="1">
      <c r="A23" s="288">
        <v>5</v>
      </c>
      <c r="B23" s="857">
        <v>45762</v>
      </c>
      <c r="C23" s="858"/>
      <c r="D23" s="399">
        <v>7427</v>
      </c>
      <c r="E23" s="455">
        <v>0</v>
      </c>
      <c r="F23" s="399">
        <v>12738.364</v>
      </c>
      <c r="G23" s="455">
        <v>0</v>
      </c>
      <c r="H23" s="399" t="s">
        <v>248</v>
      </c>
      <c r="I23" s="459">
        <v>0</v>
      </c>
      <c r="J23" s="399" t="s">
        <v>248</v>
      </c>
      <c r="K23" s="457">
        <v>0</v>
      </c>
      <c r="L23" s="399">
        <v>1612</v>
      </c>
      <c r="M23" s="455">
        <v>0</v>
      </c>
      <c r="N23" s="399">
        <v>185</v>
      </c>
      <c r="O23" s="455">
        <v>0</v>
      </c>
      <c r="P23" s="399">
        <v>6</v>
      </c>
      <c r="Q23" s="455">
        <v>0</v>
      </c>
      <c r="R23" s="399">
        <v>103</v>
      </c>
      <c r="S23" s="458">
        <v>0</v>
      </c>
    </row>
    <row r="24" spans="1:19" ht="12.75" customHeight="1">
      <c r="A24" s="288">
        <v>4</v>
      </c>
      <c r="B24" s="857">
        <v>45792</v>
      </c>
      <c r="C24" s="858"/>
      <c r="D24" s="399">
        <v>6271</v>
      </c>
      <c r="E24" s="455">
        <v>0</v>
      </c>
      <c r="F24" s="399">
        <v>12694.040999999992</v>
      </c>
      <c r="G24" s="455">
        <v>0</v>
      </c>
      <c r="H24" s="399" t="s">
        <v>248</v>
      </c>
      <c r="I24" s="459">
        <v>0</v>
      </c>
      <c r="J24" s="399" t="s">
        <v>248</v>
      </c>
      <c r="K24" s="457">
        <v>0</v>
      </c>
      <c r="L24" s="399">
        <v>1760</v>
      </c>
      <c r="M24" s="455">
        <v>0</v>
      </c>
      <c r="N24" s="399">
        <v>184</v>
      </c>
      <c r="O24" s="455">
        <v>0</v>
      </c>
      <c r="P24" s="399">
        <v>1</v>
      </c>
      <c r="Q24" s="455">
        <v>0</v>
      </c>
      <c r="R24" s="399">
        <v>96</v>
      </c>
      <c r="S24" s="458">
        <v>0</v>
      </c>
    </row>
    <row r="25" spans="1:19" ht="12.75" customHeight="1">
      <c r="A25" s="288">
        <v>3</v>
      </c>
      <c r="B25" s="857">
        <v>45823</v>
      </c>
      <c r="C25" s="858"/>
      <c r="D25" s="399">
        <v>6747</v>
      </c>
      <c r="E25" s="455">
        <v>0</v>
      </c>
      <c r="F25" s="399">
        <v>10361.540999999997</v>
      </c>
      <c r="G25" s="455">
        <v>0</v>
      </c>
      <c r="H25" s="399" t="s">
        <v>248</v>
      </c>
      <c r="I25" s="459">
        <v>0</v>
      </c>
      <c r="J25" s="399" t="s">
        <v>248</v>
      </c>
      <c r="K25" s="457">
        <v>0</v>
      </c>
      <c r="L25" s="399">
        <v>3167</v>
      </c>
      <c r="M25" s="455">
        <v>0</v>
      </c>
      <c r="N25" s="399">
        <v>266.64999999999998</v>
      </c>
      <c r="O25" s="455">
        <v>0</v>
      </c>
      <c r="P25" s="399">
        <v>0</v>
      </c>
      <c r="Q25" s="455">
        <v>0</v>
      </c>
      <c r="R25" s="399">
        <v>89.39</v>
      </c>
      <c r="S25" s="458">
        <v>0</v>
      </c>
    </row>
    <row r="26" spans="1:19" ht="12.75" customHeight="1">
      <c r="A26" s="288">
        <v>2</v>
      </c>
      <c r="B26" s="857">
        <v>45853</v>
      </c>
      <c r="C26" s="858"/>
      <c r="D26" s="399">
        <v>8034</v>
      </c>
      <c r="E26" s="455">
        <v>0</v>
      </c>
      <c r="F26" s="399">
        <v>12237.294999999987</v>
      </c>
      <c r="G26" s="455">
        <v>0</v>
      </c>
      <c r="H26" s="399" t="s">
        <v>248</v>
      </c>
      <c r="I26" s="459">
        <v>0</v>
      </c>
      <c r="J26" s="399" t="s">
        <v>248</v>
      </c>
      <c r="K26" s="457">
        <v>0</v>
      </c>
      <c r="L26" s="399">
        <v>2089</v>
      </c>
      <c r="M26" s="455">
        <v>0</v>
      </c>
      <c r="N26" s="399">
        <v>123</v>
      </c>
      <c r="O26" s="455">
        <v>0</v>
      </c>
      <c r="P26" s="399">
        <v>0.26</v>
      </c>
      <c r="Q26" s="455">
        <v>0</v>
      </c>
      <c r="R26" s="399">
        <v>48.9</v>
      </c>
      <c r="S26" s="458">
        <v>0</v>
      </c>
    </row>
    <row r="27" spans="1:19" ht="12.75" customHeight="1">
      <c r="A27" s="288">
        <v>1</v>
      </c>
      <c r="B27" s="857">
        <v>45884</v>
      </c>
      <c r="C27" s="858"/>
      <c r="D27" s="399">
        <v>9108</v>
      </c>
      <c r="E27" s="455">
        <v>0</v>
      </c>
      <c r="F27" s="399">
        <v>12904.514999999996</v>
      </c>
      <c r="G27" s="455">
        <v>0</v>
      </c>
      <c r="H27" s="399" t="s">
        <v>248</v>
      </c>
      <c r="I27" s="459">
        <v>0</v>
      </c>
      <c r="J27" s="399" t="s">
        <v>248</v>
      </c>
      <c r="K27" s="457">
        <v>0</v>
      </c>
      <c r="L27" s="399">
        <v>5017</v>
      </c>
      <c r="M27" s="455">
        <v>0</v>
      </c>
      <c r="N27" s="399">
        <v>226.69</v>
      </c>
      <c r="O27" s="455">
        <v>0</v>
      </c>
      <c r="P27" s="399">
        <v>4.76</v>
      </c>
      <c r="Q27" s="455">
        <v>0</v>
      </c>
      <c r="R27" s="399">
        <v>137.38999999999999</v>
      </c>
      <c r="S27" s="458">
        <v>0</v>
      </c>
    </row>
    <row r="28" spans="1:19" ht="12.75" customHeight="1">
      <c r="A28" s="288">
        <v>0</v>
      </c>
      <c r="B28" s="857">
        <v>45915</v>
      </c>
      <c r="C28" s="858"/>
      <c r="D28" s="399">
        <v>6553</v>
      </c>
      <c r="E28" s="455">
        <v>0</v>
      </c>
      <c r="F28" s="399">
        <v>10935.992</v>
      </c>
      <c r="G28" s="455">
        <v>0</v>
      </c>
      <c r="H28" s="399" t="s">
        <v>248</v>
      </c>
      <c r="I28" s="459">
        <v>0</v>
      </c>
      <c r="J28" s="399" t="s">
        <v>248</v>
      </c>
      <c r="K28" s="457">
        <v>0</v>
      </c>
      <c r="L28" s="399">
        <v>4117</v>
      </c>
      <c r="M28" s="455">
        <v>0</v>
      </c>
      <c r="N28" s="399">
        <v>258</v>
      </c>
      <c r="O28" s="455">
        <v>0</v>
      </c>
      <c r="P28" s="399">
        <v>9.8800000000000008</v>
      </c>
      <c r="Q28" s="455">
        <v>0</v>
      </c>
      <c r="R28" s="399">
        <v>146.03</v>
      </c>
      <c r="S28" s="458">
        <v>0</v>
      </c>
    </row>
    <row r="29" spans="1:19" ht="12.75" customHeight="1">
      <c r="B29" s="380"/>
      <c r="C29" s="344"/>
      <c r="D29" s="396"/>
      <c r="E29" s="460"/>
      <c r="F29" s="396"/>
      <c r="G29" s="460"/>
      <c r="H29" s="437"/>
      <c r="I29" s="399"/>
      <c r="J29" s="396"/>
      <c r="K29" s="461"/>
      <c r="L29" s="396"/>
      <c r="M29" s="460"/>
      <c r="N29" s="396"/>
      <c r="O29" s="405"/>
      <c r="P29" s="434"/>
      <c r="Q29" s="407"/>
      <c r="S29" s="447"/>
    </row>
    <row r="30" spans="1:19" ht="12.75" customHeight="1">
      <c r="A30" s="288">
        <v>2023</v>
      </c>
      <c r="B30" s="859" t="s">
        <v>494</v>
      </c>
      <c r="C30" s="860"/>
      <c r="D30" s="413">
        <v>59445</v>
      </c>
      <c r="E30" s="462"/>
      <c r="F30" s="413">
        <v>107258.43299999996</v>
      </c>
      <c r="G30" s="462"/>
      <c r="H30" s="413">
        <v>0</v>
      </c>
      <c r="I30" s="463"/>
      <c r="J30" s="413">
        <v>0</v>
      </c>
      <c r="K30" s="464"/>
      <c r="L30" s="413">
        <v>21608</v>
      </c>
      <c r="M30" s="462"/>
      <c r="N30" s="413">
        <v>1535.3400000000001</v>
      </c>
      <c r="O30" s="465"/>
      <c r="P30" s="413">
        <v>27.9</v>
      </c>
      <c r="Q30" s="407"/>
      <c r="R30" s="413">
        <v>1122.71</v>
      </c>
      <c r="S30" s="447"/>
    </row>
    <row r="31" spans="1:19" ht="12.75" customHeight="1">
      <c r="A31" s="288">
        <v>2022</v>
      </c>
      <c r="B31" s="859" t="s">
        <v>495</v>
      </c>
      <c r="C31" s="860"/>
      <c r="D31" s="413">
        <v>68899</v>
      </c>
      <c r="E31" s="462"/>
      <c r="F31" s="413">
        <v>119410.82199999999</v>
      </c>
      <c r="G31" s="462"/>
      <c r="H31" s="413">
        <v>0</v>
      </c>
      <c r="I31" s="463"/>
      <c r="J31" s="413">
        <v>0</v>
      </c>
      <c r="K31" s="464"/>
      <c r="L31" s="413">
        <v>22036</v>
      </c>
      <c r="M31" s="462"/>
      <c r="N31" s="413">
        <v>3461.9599999999996</v>
      </c>
      <c r="O31" s="466"/>
      <c r="P31" s="413">
        <v>217.86999999999998</v>
      </c>
      <c r="Q31" s="407"/>
      <c r="R31" s="413">
        <v>1483.2</v>
      </c>
      <c r="S31" s="447"/>
    </row>
    <row r="32" spans="1:19" ht="12.75" customHeight="1" thickBot="1">
      <c r="B32" s="730" t="s">
        <v>5</v>
      </c>
      <c r="C32" s="388" t="s">
        <v>423</v>
      </c>
      <c r="D32" s="467">
        <v>-0.13721534419948045</v>
      </c>
      <c r="E32" s="468"/>
      <c r="F32" s="469">
        <v>-0.1017695783050554</v>
      </c>
      <c r="G32" s="468"/>
      <c r="H32" s="467" t="s">
        <v>264</v>
      </c>
      <c r="I32" s="470"/>
      <c r="J32" s="467" t="s">
        <v>264</v>
      </c>
      <c r="K32" s="471"/>
      <c r="L32" s="469">
        <v>-1.9422762751860612E-2</v>
      </c>
      <c r="M32" s="468"/>
      <c r="N32" s="469">
        <v>-0.55651134039676942</v>
      </c>
      <c r="O32" s="468"/>
      <c r="P32" s="469">
        <v>-0.87194198375177856</v>
      </c>
      <c r="Q32" s="429"/>
      <c r="R32" s="469">
        <v>-0.24304881337648332</v>
      </c>
      <c r="S32" s="314"/>
    </row>
    <row r="33" spans="2:13" ht="12.75" customHeight="1">
      <c r="B33" s="315" t="s">
        <v>381</v>
      </c>
      <c r="H33" s="316"/>
      <c r="M33" s="316" t="s">
        <v>267</v>
      </c>
    </row>
    <row r="34" spans="2:13" ht="12.75" customHeight="1">
      <c r="B34" s="315"/>
      <c r="H34" s="316"/>
      <c r="M34" s="316"/>
    </row>
  </sheetData>
  <mergeCells count="39">
    <mergeCell ref="B14:C14"/>
    <mergeCell ref="B13:C13"/>
    <mergeCell ref="B15:C15"/>
    <mergeCell ref="B30:C30"/>
    <mergeCell ref="B21:C21"/>
    <mergeCell ref="B22:C22"/>
    <mergeCell ref="B23:C23"/>
    <mergeCell ref="B16:C16"/>
    <mergeCell ref="B25:C25"/>
    <mergeCell ref="B26:C26"/>
    <mergeCell ref="B17:C17"/>
    <mergeCell ref="B19:C19"/>
    <mergeCell ref="B24:C24"/>
    <mergeCell ref="B11:C11"/>
    <mergeCell ref="B31:C31"/>
    <mergeCell ref="B27:C27"/>
    <mergeCell ref="B28:C28"/>
    <mergeCell ref="P4:Q4"/>
    <mergeCell ref="N4:O4"/>
    <mergeCell ref="B20:C20"/>
    <mergeCell ref="B4:C4"/>
    <mergeCell ref="B18:C18"/>
    <mergeCell ref="B5:C5"/>
    <mergeCell ref="B6:C6"/>
    <mergeCell ref="B7:C7"/>
    <mergeCell ref="B8:C8"/>
    <mergeCell ref="B9:C9"/>
    <mergeCell ref="B10:C10"/>
    <mergeCell ref="B12:C12"/>
    <mergeCell ref="B1:S1"/>
    <mergeCell ref="L2:S2"/>
    <mergeCell ref="D3:E4"/>
    <mergeCell ref="L3:M4"/>
    <mergeCell ref="N3:S3"/>
    <mergeCell ref="F3:K3"/>
    <mergeCell ref="F4:G4"/>
    <mergeCell ref="H4:I4"/>
    <mergeCell ref="D2:K2"/>
    <mergeCell ref="B2:C3"/>
  </mergeCells>
  <conditionalFormatting sqref="D32 F32 H32 J32">
    <cfRule type="cellIs" dxfId="13" priority="9" operator="lessThan">
      <formula>0</formula>
    </cfRule>
  </conditionalFormatting>
  <conditionalFormatting sqref="L32 N32 P32 R32">
    <cfRule type="cellIs" dxfId="12" priority="1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5" firstPageNumber="18" orientation="portrait" useFirstPageNumber="1" r:id="rId1"/>
  <headerFooter>
    <oddHeader>&amp;L&amp;G&amp;R&amp;G</oddHeader>
    <oddFooter xml:space="preserve">&amp;C&amp;"Arial Black,Normal"&amp;12 &amp;K03+00027&amp;R&amp;"Arial Black,Gras"&amp;14&amp;K03+000Janvier 2024 | N°53&amp;G           </oddFooter>
  </headerFooter>
  <drawing r:id="rId2"/>
  <legacyDrawingHF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Feuil18">
    <tabColor rgb="FF00B0F0"/>
  </sheetPr>
  <dimension ref="A1:S36"/>
  <sheetViews>
    <sheetView topLeftCell="A4" zoomScale="70" zoomScaleNormal="70" zoomScalePageLayoutView="80" workbookViewId="0">
      <selection activeCell="J13" sqref="J13"/>
    </sheetView>
  </sheetViews>
  <sheetFormatPr baseColWidth="10" defaultColWidth="11.44140625" defaultRowHeight="12.75" customHeight="1"/>
  <cols>
    <col min="1" max="1" width="4.6640625" style="288" customWidth="1"/>
    <col min="2" max="2" width="10.44140625" style="33" customWidth="1"/>
    <col min="3" max="3" width="8.6640625" style="33" customWidth="1"/>
    <col min="4" max="4" width="9.33203125" style="33" customWidth="1"/>
    <col min="5" max="5" width="1.6640625" style="33" customWidth="1"/>
    <col min="6" max="6" width="8.6640625" style="33" customWidth="1"/>
    <col min="7" max="7" width="2.44140625" style="33" customWidth="1"/>
    <col min="8" max="8" width="8.5546875" style="33" customWidth="1"/>
    <col min="9" max="9" width="3.44140625" style="33" customWidth="1"/>
    <col min="10" max="10" width="9.33203125" style="33" customWidth="1"/>
    <col min="11" max="11" width="3.33203125" style="33" customWidth="1"/>
    <col min="12" max="12" width="8.6640625" style="33" customWidth="1"/>
    <col min="13" max="13" width="2.33203125" style="33" customWidth="1"/>
    <col min="14" max="14" width="9" style="33" customWidth="1"/>
    <col min="15" max="15" width="2.44140625" style="33" customWidth="1"/>
    <col min="16" max="16" width="8.33203125" style="33" customWidth="1"/>
    <col min="17" max="17" width="2.6640625" style="33" customWidth="1"/>
    <col min="18" max="18" width="9.44140625" style="33" customWidth="1"/>
    <col min="19" max="19" width="1.6640625" style="33" customWidth="1"/>
    <col min="20" max="16384" width="11.44140625" style="33"/>
  </cols>
  <sheetData>
    <row r="1" spans="1:19" ht="23.1" customHeight="1" thickBot="1">
      <c r="B1" s="830" t="s">
        <v>399</v>
      </c>
      <c r="C1" s="830"/>
      <c r="D1" s="830"/>
      <c r="E1" s="830"/>
      <c r="F1" s="830"/>
      <c r="G1" s="830"/>
      <c r="H1" s="830"/>
      <c r="I1" s="830"/>
      <c r="J1" s="830"/>
      <c r="K1" s="830"/>
      <c r="L1" s="830"/>
      <c r="M1" s="830"/>
      <c r="N1" s="830"/>
      <c r="O1" s="830"/>
      <c r="P1" s="830"/>
      <c r="Q1" s="830"/>
      <c r="R1" s="830"/>
      <c r="S1" s="830"/>
    </row>
    <row r="2" spans="1:19" ht="30.75" customHeight="1">
      <c r="B2" s="889"/>
      <c r="C2" s="890"/>
      <c r="D2" s="896" t="s">
        <v>113</v>
      </c>
      <c r="E2" s="897"/>
      <c r="F2" s="897"/>
      <c r="G2" s="898"/>
      <c r="H2" s="897" t="s">
        <v>114</v>
      </c>
      <c r="I2" s="897"/>
      <c r="J2" s="897"/>
      <c r="K2" s="898"/>
      <c r="L2" s="897" t="s">
        <v>115</v>
      </c>
      <c r="M2" s="897"/>
      <c r="N2" s="897"/>
      <c r="O2" s="898"/>
      <c r="P2" s="896" t="s">
        <v>116</v>
      </c>
      <c r="Q2" s="897"/>
      <c r="R2" s="897"/>
      <c r="S2" s="898"/>
    </row>
    <row r="3" spans="1:19" ht="23.25" customHeight="1" thickBot="1">
      <c r="B3" s="851" t="s">
        <v>6</v>
      </c>
      <c r="C3" s="852"/>
      <c r="D3" s="894" t="s">
        <v>99</v>
      </c>
      <c r="E3" s="895"/>
      <c r="F3" s="892" t="s">
        <v>100</v>
      </c>
      <c r="G3" s="893"/>
      <c r="H3" s="894" t="s">
        <v>99</v>
      </c>
      <c r="I3" s="895"/>
      <c r="J3" s="892" t="s">
        <v>100</v>
      </c>
      <c r="K3" s="893"/>
      <c r="L3" s="894" t="s">
        <v>99</v>
      </c>
      <c r="M3" s="895"/>
      <c r="N3" s="892" t="s">
        <v>100</v>
      </c>
      <c r="O3" s="893"/>
      <c r="P3" s="894" t="s">
        <v>99</v>
      </c>
      <c r="Q3" s="895"/>
      <c r="R3" s="892" t="s">
        <v>100</v>
      </c>
      <c r="S3" s="893"/>
    </row>
    <row r="4" spans="1:19" ht="19.5" customHeight="1">
      <c r="A4" s="288">
        <v>23</v>
      </c>
      <c r="B4" s="857">
        <v>45214</v>
      </c>
      <c r="C4" s="858"/>
      <c r="D4" s="396">
        <v>801.72223999999994</v>
      </c>
      <c r="E4" s="472">
        <v>0</v>
      </c>
      <c r="F4" s="396">
        <v>374.46600000000001</v>
      </c>
      <c r="G4" s="473">
        <v>0</v>
      </c>
      <c r="H4" s="396">
        <v>28.395</v>
      </c>
      <c r="I4" s="472">
        <v>0</v>
      </c>
      <c r="J4" s="396">
        <v>29.05</v>
      </c>
      <c r="K4" s="473">
        <v>0</v>
      </c>
      <c r="L4" s="399">
        <v>468.94400000000002</v>
      </c>
      <c r="M4" s="472">
        <v>0</v>
      </c>
      <c r="N4" s="399">
        <v>193.751</v>
      </c>
      <c r="O4" s="473">
        <v>0</v>
      </c>
      <c r="P4" s="399">
        <v>304.38324</v>
      </c>
      <c r="Q4" s="472">
        <v>0</v>
      </c>
      <c r="R4" s="399">
        <v>151.66499999999999</v>
      </c>
      <c r="S4" s="474">
        <v>0</v>
      </c>
    </row>
    <row r="5" spans="1:19" ht="19.5" customHeight="1">
      <c r="A5" s="288">
        <v>22</v>
      </c>
      <c r="B5" s="857">
        <v>45245</v>
      </c>
      <c r="C5" s="858"/>
      <c r="D5" s="396">
        <v>578.33100000000002</v>
      </c>
      <c r="E5" s="472">
        <v>0</v>
      </c>
      <c r="F5" s="396">
        <v>359.61200000000002</v>
      </c>
      <c r="G5" s="473">
        <v>0</v>
      </c>
      <c r="H5" s="396">
        <v>49.556000000000004</v>
      </c>
      <c r="I5" s="472">
        <v>0</v>
      </c>
      <c r="J5" s="396">
        <v>50.164000000000001</v>
      </c>
      <c r="K5" s="473">
        <v>0</v>
      </c>
      <c r="L5" s="399">
        <v>345.95100000000002</v>
      </c>
      <c r="M5" s="472">
        <v>0</v>
      </c>
      <c r="N5" s="399">
        <v>188.31100000000001</v>
      </c>
      <c r="O5" s="473">
        <v>0</v>
      </c>
      <c r="P5" s="399">
        <v>182.82399999999998</v>
      </c>
      <c r="Q5" s="472">
        <v>0</v>
      </c>
      <c r="R5" s="399">
        <v>121.137</v>
      </c>
      <c r="S5" s="473">
        <v>0</v>
      </c>
    </row>
    <row r="6" spans="1:19" ht="19.5" customHeight="1">
      <c r="A6" s="288">
        <v>21</v>
      </c>
      <c r="B6" s="857">
        <v>45275</v>
      </c>
      <c r="C6" s="858"/>
      <c r="D6" s="396">
        <v>514.43600000000004</v>
      </c>
      <c r="E6" s="472">
        <v>0</v>
      </c>
      <c r="F6" s="396">
        <v>449.97500000000002</v>
      </c>
      <c r="G6" s="473">
        <v>0</v>
      </c>
      <c r="H6" s="396">
        <v>38.298999999999999</v>
      </c>
      <c r="I6" s="472">
        <v>0</v>
      </c>
      <c r="J6" s="396">
        <v>38.456000000000003</v>
      </c>
      <c r="K6" s="473">
        <v>0</v>
      </c>
      <c r="L6" s="399">
        <v>294.82800000000003</v>
      </c>
      <c r="M6" s="472">
        <v>0</v>
      </c>
      <c r="N6" s="399">
        <v>256.64400000000001</v>
      </c>
      <c r="O6" s="473">
        <v>0</v>
      </c>
      <c r="P6" s="399">
        <v>181.309</v>
      </c>
      <c r="Q6" s="472">
        <v>0</v>
      </c>
      <c r="R6" s="399">
        <v>154.875</v>
      </c>
      <c r="S6" s="473">
        <v>0</v>
      </c>
    </row>
    <row r="7" spans="1:19" ht="19.5" customHeight="1">
      <c r="A7" s="288">
        <v>20</v>
      </c>
      <c r="B7" s="857">
        <v>45306</v>
      </c>
      <c r="C7" s="858"/>
      <c r="D7" s="396">
        <v>403.27499999999998</v>
      </c>
      <c r="E7" s="472">
        <v>0</v>
      </c>
      <c r="F7" s="396">
        <v>512.59300000000007</v>
      </c>
      <c r="G7" s="473">
        <v>0</v>
      </c>
      <c r="H7" s="396">
        <v>34.058</v>
      </c>
      <c r="I7" s="472">
        <v>0</v>
      </c>
      <c r="J7" s="396">
        <v>31.835999999999999</v>
      </c>
      <c r="K7" s="473">
        <v>0</v>
      </c>
      <c r="L7" s="399">
        <v>258.12899999999996</v>
      </c>
      <c r="M7" s="472">
        <v>0</v>
      </c>
      <c r="N7" s="399">
        <v>382.14800000000002</v>
      </c>
      <c r="O7" s="473">
        <v>0</v>
      </c>
      <c r="P7" s="399">
        <v>111.08799999999999</v>
      </c>
      <c r="Q7" s="472">
        <v>0</v>
      </c>
      <c r="R7" s="399">
        <v>98.608999999999995</v>
      </c>
      <c r="S7" s="473">
        <v>0</v>
      </c>
    </row>
    <row r="8" spans="1:19" ht="19.5" customHeight="1">
      <c r="A8" s="288">
        <v>19</v>
      </c>
      <c r="B8" s="857">
        <v>45337</v>
      </c>
      <c r="C8" s="858"/>
      <c r="D8" s="396">
        <v>543.19800000000009</v>
      </c>
      <c r="E8" s="472">
        <v>0</v>
      </c>
      <c r="F8" s="396">
        <v>803.47699999999998</v>
      </c>
      <c r="G8" s="473">
        <v>0</v>
      </c>
      <c r="H8" s="396">
        <v>39.535000000000004</v>
      </c>
      <c r="I8" s="472">
        <v>0</v>
      </c>
      <c r="J8" s="396">
        <v>34.271999999999998</v>
      </c>
      <c r="K8" s="473">
        <v>0</v>
      </c>
      <c r="L8" s="399">
        <v>359.42700000000002</v>
      </c>
      <c r="M8" s="472">
        <v>0</v>
      </c>
      <c r="N8" s="399">
        <v>636.17099999999994</v>
      </c>
      <c r="O8" s="473">
        <v>0</v>
      </c>
      <c r="P8" s="399">
        <v>144.23599999999999</v>
      </c>
      <c r="Q8" s="472">
        <v>0</v>
      </c>
      <c r="R8" s="399">
        <v>133.03399999999999</v>
      </c>
      <c r="S8" s="473">
        <v>0</v>
      </c>
    </row>
    <row r="9" spans="1:19" ht="19.5" customHeight="1">
      <c r="A9" s="288">
        <v>18</v>
      </c>
      <c r="B9" s="857">
        <v>45366</v>
      </c>
      <c r="C9" s="858"/>
      <c r="D9" s="396">
        <v>548.90000000000009</v>
      </c>
      <c r="E9" s="472">
        <v>0</v>
      </c>
      <c r="F9" s="396">
        <v>728.42400000000009</v>
      </c>
      <c r="G9" s="473">
        <v>0</v>
      </c>
      <c r="H9" s="396">
        <v>28.655999999999999</v>
      </c>
      <c r="I9" s="472">
        <v>0</v>
      </c>
      <c r="J9" s="396">
        <v>28.503</v>
      </c>
      <c r="K9" s="473">
        <v>0</v>
      </c>
      <c r="L9" s="399">
        <v>392.37400000000002</v>
      </c>
      <c r="M9" s="472">
        <v>0</v>
      </c>
      <c r="N9" s="399">
        <v>582.39400000000001</v>
      </c>
      <c r="O9" s="473">
        <v>0</v>
      </c>
      <c r="P9" s="399">
        <v>127.87</v>
      </c>
      <c r="Q9" s="472">
        <v>0</v>
      </c>
      <c r="R9" s="399">
        <v>117.527</v>
      </c>
      <c r="S9" s="473">
        <v>0</v>
      </c>
    </row>
    <row r="10" spans="1:19" ht="19.5" customHeight="1">
      <c r="A10" s="288">
        <v>17</v>
      </c>
      <c r="B10" s="857">
        <v>45397</v>
      </c>
      <c r="C10" s="858"/>
      <c r="D10" s="396">
        <v>575.37299999999993</v>
      </c>
      <c r="E10" s="472">
        <v>0</v>
      </c>
      <c r="F10" s="396">
        <v>706.11400000000003</v>
      </c>
      <c r="G10" s="473">
        <v>0</v>
      </c>
      <c r="H10" s="396">
        <v>32.436</v>
      </c>
      <c r="I10" s="472">
        <v>0</v>
      </c>
      <c r="J10" s="396">
        <v>30.202999999999999</v>
      </c>
      <c r="K10" s="473">
        <v>0</v>
      </c>
      <c r="L10" s="399">
        <v>391.65499999999997</v>
      </c>
      <c r="M10" s="455">
        <v>0</v>
      </c>
      <c r="N10" s="399">
        <v>590.98</v>
      </c>
      <c r="O10" s="457">
        <v>0</v>
      </c>
      <c r="P10" s="399">
        <v>151.28200000000001</v>
      </c>
      <c r="Q10" s="455">
        <v>0</v>
      </c>
      <c r="R10" s="399">
        <v>84.930999999999997</v>
      </c>
      <c r="S10" s="473">
        <v>0</v>
      </c>
    </row>
    <row r="11" spans="1:19" ht="19.5" customHeight="1">
      <c r="A11" s="288">
        <v>16</v>
      </c>
      <c r="B11" s="857">
        <v>45427</v>
      </c>
      <c r="C11" s="858"/>
      <c r="D11" s="396">
        <v>540.351</v>
      </c>
      <c r="E11" s="472">
        <v>0</v>
      </c>
      <c r="F11" s="396">
        <v>687.13200000000006</v>
      </c>
      <c r="G11" s="473">
        <v>0</v>
      </c>
      <c r="H11" s="396">
        <v>37.969000000000001</v>
      </c>
      <c r="I11" s="472">
        <v>0</v>
      </c>
      <c r="J11" s="396">
        <v>37.331000000000003</v>
      </c>
      <c r="K11" s="473">
        <v>0</v>
      </c>
      <c r="L11" s="399">
        <v>324.78699999999998</v>
      </c>
      <c r="M11" s="455">
        <v>0</v>
      </c>
      <c r="N11" s="399">
        <v>561.50900000000001</v>
      </c>
      <c r="O11" s="457">
        <v>0</v>
      </c>
      <c r="P11" s="399">
        <v>177.595</v>
      </c>
      <c r="Q11" s="455">
        <v>0</v>
      </c>
      <c r="R11" s="399">
        <v>88.292000000000002</v>
      </c>
      <c r="S11" s="473">
        <v>0</v>
      </c>
    </row>
    <row r="12" spans="1:19" ht="19.5" customHeight="1">
      <c r="A12" s="288">
        <v>15</v>
      </c>
      <c r="B12" s="857">
        <v>45458</v>
      </c>
      <c r="C12" s="858"/>
      <c r="D12" s="396">
        <v>636.33307000000002</v>
      </c>
      <c r="E12" s="472">
        <v>0</v>
      </c>
      <c r="F12" s="396">
        <v>931.52890000000002</v>
      </c>
      <c r="G12" s="473">
        <v>0</v>
      </c>
      <c r="H12" s="396">
        <v>51.659800000000004</v>
      </c>
      <c r="I12" s="472">
        <v>0</v>
      </c>
      <c r="J12" s="396">
        <v>44.696899999999999</v>
      </c>
      <c r="K12" s="473">
        <v>0</v>
      </c>
      <c r="L12" s="399">
        <v>327.07900000000001</v>
      </c>
      <c r="M12" s="455">
        <v>0</v>
      </c>
      <c r="N12" s="399">
        <v>616.59199999999998</v>
      </c>
      <c r="O12" s="457">
        <v>0</v>
      </c>
      <c r="P12" s="399">
        <v>257.59426999999999</v>
      </c>
      <c r="Q12" s="455">
        <v>0</v>
      </c>
      <c r="R12" s="399">
        <v>270.24</v>
      </c>
      <c r="S12" s="473">
        <v>0</v>
      </c>
    </row>
    <row r="13" spans="1:19" ht="19.5" customHeight="1">
      <c r="A13" s="288">
        <v>14</v>
      </c>
      <c r="B13" s="857">
        <v>45488</v>
      </c>
      <c r="C13" s="858"/>
      <c r="D13" s="396">
        <v>764.07050000000004</v>
      </c>
      <c r="E13" s="472">
        <v>0</v>
      </c>
      <c r="F13" s="396">
        <v>1120.5853</v>
      </c>
      <c r="G13" s="473">
        <v>0</v>
      </c>
      <c r="H13" s="396">
        <v>60.171999999999997</v>
      </c>
      <c r="I13" s="472">
        <v>0</v>
      </c>
      <c r="J13" s="396">
        <v>54.706300000000006</v>
      </c>
      <c r="K13" s="473">
        <v>0</v>
      </c>
      <c r="L13" s="399">
        <v>417.392</v>
      </c>
      <c r="M13" s="472">
        <v>0</v>
      </c>
      <c r="N13" s="399">
        <v>610.52</v>
      </c>
      <c r="O13" s="473">
        <v>0</v>
      </c>
      <c r="P13" s="399">
        <v>286.50650000000002</v>
      </c>
      <c r="Q13" s="472">
        <v>0</v>
      </c>
      <c r="R13" s="399">
        <v>455.35899999999998</v>
      </c>
      <c r="S13" s="473">
        <v>0</v>
      </c>
    </row>
    <row r="14" spans="1:19" ht="19.5" customHeight="1">
      <c r="A14" s="288">
        <v>13</v>
      </c>
      <c r="B14" s="857">
        <v>45519</v>
      </c>
      <c r="C14" s="858"/>
      <c r="D14" s="396">
        <v>646.73952999999995</v>
      </c>
      <c r="E14" s="472">
        <v>0</v>
      </c>
      <c r="F14" s="396">
        <v>923.66099999999994</v>
      </c>
      <c r="G14" s="473">
        <v>0</v>
      </c>
      <c r="H14" s="396">
        <v>47.170999999999999</v>
      </c>
      <c r="I14" s="472">
        <v>0</v>
      </c>
      <c r="J14" s="396">
        <v>44.853000000000002</v>
      </c>
      <c r="K14" s="473">
        <v>0</v>
      </c>
      <c r="L14" s="399">
        <v>349.98599999999999</v>
      </c>
      <c r="M14" s="472">
        <v>0</v>
      </c>
      <c r="N14" s="399">
        <v>468.05399999999997</v>
      </c>
      <c r="O14" s="473">
        <v>0</v>
      </c>
      <c r="P14" s="399">
        <v>249.58252999999996</v>
      </c>
      <c r="Q14" s="472">
        <v>0</v>
      </c>
      <c r="R14" s="399">
        <v>410.75400000000002</v>
      </c>
      <c r="S14" s="473">
        <v>0</v>
      </c>
    </row>
    <row r="15" spans="1:19" ht="19.5" customHeight="1">
      <c r="A15" s="288">
        <v>12</v>
      </c>
      <c r="B15" s="857">
        <v>45550</v>
      </c>
      <c r="C15" s="858"/>
      <c r="D15" s="396">
        <v>546.68272999999999</v>
      </c>
      <c r="E15" s="472">
        <v>0</v>
      </c>
      <c r="F15" s="396">
        <v>597.88699999999994</v>
      </c>
      <c r="G15" s="473">
        <v>0</v>
      </c>
      <c r="H15" s="396">
        <v>38.195</v>
      </c>
      <c r="I15" s="472">
        <v>0</v>
      </c>
      <c r="J15" s="396">
        <v>37.325000000000003</v>
      </c>
      <c r="K15" s="473">
        <v>0</v>
      </c>
      <c r="L15" s="399">
        <v>260.18400000000003</v>
      </c>
      <c r="M15" s="472">
        <v>0</v>
      </c>
      <c r="N15" s="399">
        <v>382.12400000000002</v>
      </c>
      <c r="O15" s="473">
        <v>0</v>
      </c>
      <c r="P15" s="399">
        <v>248.30373</v>
      </c>
      <c r="Q15" s="472">
        <v>0</v>
      </c>
      <c r="R15" s="399">
        <v>178.43799999999999</v>
      </c>
      <c r="S15" s="473">
        <v>0</v>
      </c>
    </row>
    <row r="16" spans="1:19" ht="19.5" customHeight="1">
      <c r="A16" s="288">
        <v>11</v>
      </c>
      <c r="B16" s="857">
        <v>45580</v>
      </c>
      <c r="C16" s="858"/>
      <c r="D16" s="396">
        <v>544.14509999999996</v>
      </c>
      <c r="E16" s="472">
        <v>0</v>
      </c>
      <c r="F16" s="396">
        <v>487.84500000000003</v>
      </c>
      <c r="G16" s="473">
        <v>0</v>
      </c>
      <c r="H16" s="396">
        <v>39.781999999999996</v>
      </c>
      <c r="I16" s="472">
        <v>0</v>
      </c>
      <c r="J16" s="396">
        <v>35.64</v>
      </c>
      <c r="K16" s="473">
        <v>0</v>
      </c>
      <c r="L16" s="399">
        <v>242.42099999999999</v>
      </c>
      <c r="M16" s="472">
        <v>0</v>
      </c>
      <c r="N16" s="399">
        <v>240.077</v>
      </c>
      <c r="O16" s="473">
        <v>0</v>
      </c>
      <c r="P16" s="399">
        <v>261.94209999999998</v>
      </c>
      <c r="Q16" s="472">
        <v>0</v>
      </c>
      <c r="R16" s="399">
        <v>212.12799999999999</v>
      </c>
      <c r="S16" s="473">
        <v>0</v>
      </c>
    </row>
    <row r="17" spans="1:19" ht="19.5" customHeight="1">
      <c r="A17" s="288">
        <v>10</v>
      </c>
      <c r="B17" s="857">
        <v>45611</v>
      </c>
      <c r="C17" s="858"/>
      <c r="D17" s="396">
        <v>588.69200000000001</v>
      </c>
      <c r="E17" s="472">
        <v>0</v>
      </c>
      <c r="F17" s="396">
        <v>681.06299999999999</v>
      </c>
      <c r="G17" s="473">
        <v>0</v>
      </c>
      <c r="H17" s="396">
        <v>41.584000000000003</v>
      </c>
      <c r="I17" s="472">
        <v>0</v>
      </c>
      <c r="J17" s="396">
        <v>38.746000000000002</v>
      </c>
      <c r="K17" s="473">
        <v>0</v>
      </c>
      <c r="L17" s="399">
        <v>318.077</v>
      </c>
      <c r="M17" s="472">
        <v>0</v>
      </c>
      <c r="N17" s="399">
        <v>449.18599999999998</v>
      </c>
      <c r="O17" s="473">
        <v>0</v>
      </c>
      <c r="P17" s="399">
        <v>229.03100000000001</v>
      </c>
      <c r="Q17" s="472">
        <v>0</v>
      </c>
      <c r="R17" s="399">
        <v>193.131</v>
      </c>
      <c r="S17" s="473">
        <v>0</v>
      </c>
    </row>
    <row r="18" spans="1:19" ht="19.5" customHeight="1">
      <c r="A18" s="288">
        <v>9</v>
      </c>
      <c r="B18" s="857">
        <v>45641</v>
      </c>
      <c r="C18" s="858"/>
      <c r="D18" s="396">
        <v>582.40300000000002</v>
      </c>
      <c r="E18" s="472">
        <v>0</v>
      </c>
      <c r="F18" s="396">
        <v>629.80700000000002</v>
      </c>
      <c r="G18" s="473">
        <v>0</v>
      </c>
      <c r="H18" s="396">
        <v>46.115000000000002</v>
      </c>
      <c r="I18" s="472">
        <v>0</v>
      </c>
      <c r="J18" s="396">
        <v>45.71</v>
      </c>
      <c r="K18" s="473">
        <v>0</v>
      </c>
      <c r="L18" s="399">
        <v>280.94799999999998</v>
      </c>
      <c r="M18" s="472">
        <v>0</v>
      </c>
      <c r="N18" s="399">
        <v>391.40100000000001</v>
      </c>
      <c r="O18" s="473">
        <v>0</v>
      </c>
      <c r="P18" s="399">
        <v>255.34</v>
      </c>
      <c r="Q18" s="472">
        <v>0</v>
      </c>
      <c r="R18" s="399">
        <v>192.696</v>
      </c>
      <c r="S18" s="473">
        <v>0</v>
      </c>
    </row>
    <row r="19" spans="1:19" ht="19.5" customHeight="1">
      <c r="A19" s="288">
        <v>8</v>
      </c>
      <c r="B19" s="857">
        <v>45672</v>
      </c>
      <c r="C19" s="858"/>
      <c r="D19" s="396">
        <v>453.83105999999998</v>
      </c>
      <c r="E19" s="472">
        <v>0</v>
      </c>
      <c r="F19" s="396">
        <v>555.70550000000003</v>
      </c>
      <c r="G19" s="473">
        <v>0</v>
      </c>
      <c r="H19" s="396">
        <v>41.876599999999996</v>
      </c>
      <c r="I19" s="472">
        <v>0</v>
      </c>
      <c r="J19" s="396">
        <v>37.857500000000002</v>
      </c>
      <c r="K19" s="473">
        <v>0</v>
      </c>
      <c r="L19" s="399">
        <v>249.57900000000001</v>
      </c>
      <c r="M19" s="455">
        <v>0</v>
      </c>
      <c r="N19" s="399">
        <v>308.09399999999999</v>
      </c>
      <c r="O19" s="457">
        <v>0</v>
      </c>
      <c r="P19" s="399">
        <v>162.37546</v>
      </c>
      <c r="Q19" s="455">
        <v>0</v>
      </c>
      <c r="R19" s="399">
        <v>209.75399999999999</v>
      </c>
      <c r="S19" s="473">
        <v>0</v>
      </c>
    </row>
    <row r="20" spans="1:19" ht="19.5" customHeight="1">
      <c r="A20" s="288">
        <v>7</v>
      </c>
      <c r="B20" s="857">
        <v>45703</v>
      </c>
      <c r="C20" s="858"/>
      <c r="D20" s="396">
        <v>436.09199999999998</v>
      </c>
      <c r="E20" s="472">
        <v>0</v>
      </c>
      <c r="F20" s="396">
        <v>699.73099999999999</v>
      </c>
      <c r="G20" s="473">
        <v>0</v>
      </c>
      <c r="H20" s="396">
        <v>41.539000000000001</v>
      </c>
      <c r="I20" s="472">
        <v>0</v>
      </c>
      <c r="J20" s="396">
        <v>41.82</v>
      </c>
      <c r="K20" s="473">
        <v>0</v>
      </c>
      <c r="L20" s="399">
        <v>204.851</v>
      </c>
      <c r="M20" s="455">
        <v>0</v>
      </c>
      <c r="N20" s="399">
        <v>392.46600000000001</v>
      </c>
      <c r="O20" s="457">
        <v>0</v>
      </c>
      <c r="P20" s="399">
        <v>189.702</v>
      </c>
      <c r="Q20" s="455">
        <v>0</v>
      </c>
      <c r="R20" s="399">
        <v>265.44499999999999</v>
      </c>
      <c r="S20" s="473">
        <v>0</v>
      </c>
    </row>
    <row r="21" spans="1:19" ht="19.5" customHeight="1">
      <c r="A21" s="288">
        <v>6</v>
      </c>
      <c r="B21" s="857">
        <v>45731</v>
      </c>
      <c r="C21" s="858"/>
      <c r="D21" s="396">
        <v>580.50791000000004</v>
      </c>
      <c r="E21" s="472">
        <v>0</v>
      </c>
      <c r="F21" s="396">
        <v>820.428</v>
      </c>
      <c r="G21" s="473">
        <v>0</v>
      </c>
      <c r="H21" s="396">
        <v>38.220399999999998</v>
      </c>
      <c r="I21" s="472">
        <v>0</v>
      </c>
      <c r="J21" s="396">
        <v>38.156999999999996</v>
      </c>
      <c r="K21" s="473">
        <v>0</v>
      </c>
      <c r="L21" s="399">
        <v>396.98250999999999</v>
      </c>
      <c r="M21" s="455">
        <v>0</v>
      </c>
      <c r="N21" s="399">
        <v>605.58299999999997</v>
      </c>
      <c r="O21" s="457">
        <v>0</v>
      </c>
      <c r="P21" s="399">
        <v>145.30500000000001</v>
      </c>
      <c r="Q21" s="455">
        <v>0</v>
      </c>
      <c r="R21" s="399">
        <v>176.68799999999999</v>
      </c>
      <c r="S21" s="473">
        <v>0</v>
      </c>
    </row>
    <row r="22" spans="1:19" ht="19.5" customHeight="1">
      <c r="A22" s="288">
        <v>5</v>
      </c>
      <c r="B22" s="857">
        <v>45762</v>
      </c>
      <c r="C22" s="858"/>
      <c r="D22" s="396">
        <v>647.68700000000001</v>
      </c>
      <c r="E22" s="472">
        <v>0</v>
      </c>
      <c r="F22" s="396">
        <v>743.93999999999994</v>
      </c>
      <c r="G22" s="473">
        <v>0</v>
      </c>
      <c r="H22" s="396">
        <v>43.289000000000001</v>
      </c>
      <c r="I22" s="472">
        <v>0</v>
      </c>
      <c r="J22" s="396">
        <v>42.555999999999997</v>
      </c>
      <c r="K22" s="473">
        <v>0</v>
      </c>
      <c r="L22" s="399">
        <v>368.822</v>
      </c>
      <c r="M22" s="455">
        <v>0</v>
      </c>
      <c r="N22" s="399">
        <v>417.60899999999998</v>
      </c>
      <c r="O22" s="457">
        <v>0</v>
      </c>
      <c r="P22" s="399">
        <v>235.57599999999999</v>
      </c>
      <c r="Q22" s="455">
        <v>0</v>
      </c>
      <c r="R22" s="399">
        <v>283.77499999999998</v>
      </c>
      <c r="S22" s="473">
        <v>0</v>
      </c>
    </row>
    <row r="23" spans="1:19" ht="19.5" customHeight="1">
      <c r="A23" s="288">
        <v>4</v>
      </c>
      <c r="B23" s="857">
        <v>45792</v>
      </c>
      <c r="C23" s="858"/>
      <c r="D23" s="396">
        <v>472.14061000000004</v>
      </c>
      <c r="E23" s="472">
        <v>0</v>
      </c>
      <c r="F23" s="396">
        <v>823.3415</v>
      </c>
      <c r="G23" s="473">
        <v>0</v>
      </c>
      <c r="H23" s="396">
        <v>42.459400000000002</v>
      </c>
      <c r="I23" s="472">
        <v>0</v>
      </c>
      <c r="J23" s="396">
        <v>42.643500000000003</v>
      </c>
      <c r="K23" s="473">
        <v>0</v>
      </c>
      <c r="L23" s="399">
        <v>214.00700000000001</v>
      </c>
      <c r="M23" s="455">
        <v>0</v>
      </c>
      <c r="N23" s="399">
        <v>441.245</v>
      </c>
      <c r="O23" s="457">
        <v>0</v>
      </c>
      <c r="P23" s="399">
        <v>215.67420999999999</v>
      </c>
      <c r="Q23" s="455">
        <v>0</v>
      </c>
      <c r="R23" s="399">
        <v>339.45299999999997</v>
      </c>
      <c r="S23" s="473">
        <v>0</v>
      </c>
    </row>
    <row r="24" spans="1:19" ht="19.5" customHeight="1">
      <c r="A24" s="288">
        <v>3</v>
      </c>
      <c r="B24" s="857">
        <v>45823</v>
      </c>
      <c r="C24" s="858"/>
      <c r="D24" s="396">
        <v>558.71540000000005</v>
      </c>
      <c r="E24" s="472">
        <v>0</v>
      </c>
      <c r="F24" s="396">
        <v>892.87700000000007</v>
      </c>
      <c r="G24" s="473">
        <v>0</v>
      </c>
      <c r="H24" s="396">
        <v>45.947400000000002</v>
      </c>
      <c r="I24" s="472">
        <v>0</v>
      </c>
      <c r="J24" s="396">
        <v>45.762</v>
      </c>
      <c r="K24" s="473">
        <v>0</v>
      </c>
      <c r="L24" s="399">
        <v>328.30200000000002</v>
      </c>
      <c r="M24" s="455">
        <v>0</v>
      </c>
      <c r="N24" s="399">
        <v>482.53399999999999</v>
      </c>
      <c r="O24" s="457">
        <v>0</v>
      </c>
      <c r="P24" s="399">
        <v>184.46600000000001</v>
      </c>
      <c r="Q24" s="455">
        <v>0</v>
      </c>
      <c r="R24" s="399">
        <v>364.58100000000002</v>
      </c>
      <c r="S24" s="473">
        <v>0</v>
      </c>
    </row>
    <row r="25" spans="1:19" ht="19.5" customHeight="1">
      <c r="A25" s="288">
        <v>2</v>
      </c>
      <c r="B25" s="857">
        <v>45853</v>
      </c>
      <c r="C25" s="858"/>
      <c r="D25" s="396">
        <v>780.40890000000002</v>
      </c>
      <c r="E25" s="472">
        <v>0</v>
      </c>
      <c r="F25" s="396">
        <v>957.09780000000001</v>
      </c>
      <c r="G25" s="473">
        <v>0</v>
      </c>
      <c r="H25" s="396">
        <v>53.471400000000003</v>
      </c>
      <c r="I25" s="472">
        <v>0</v>
      </c>
      <c r="J25" s="396">
        <v>55.1128</v>
      </c>
      <c r="K25" s="473">
        <v>0</v>
      </c>
      <c r="L25" s="399">
        <v>489.96100000000001</v>
      </c>
      <c r="M25" s="455">
        <v>0</v>
      </c>
      <c r="N25" s="399">
        <v>414.68700000000001</v>
      </c>
      <c r="O25" s="457">
        <v>0</v>
      </c>
      <c r="P25" s="399">
        <v>236.97649999999999</v>
      </c>
      <c r="Q25" s="455">
        <v>0</v>
      </c>
      <c r="R25" s="399">
        <v>487.298</v>
      </c>
      <c r="S25" s="473">
        <v>0</v>
      </c>
    </row>
    <row r="26" spans="1:19" ht="19.5" customHeight="1">
      <c r="A26" s="288">
        <v>1</v>
      </c>
      <c r="B26" s="857">
        <v>45884</v>
      </c>
      <c r="C26" s="858"/>
      <c r="D26" s="396">
        <v>558.0874</v>
      </c>
      <c r="E26" s="472">
        <v>0</v>
      </c>
      <c r="F26" s="396">
        <v>620.89149999999995</v>
      </c>
      <c r="G26" s="473">
        <v>0</v>
      </c>
      <c r="H26" s="396">
        <v>32.173400000000001</v>
      </c>
      <c r="I26" s="472">
        <v>0</v>
      </c>
      <c r="J26" s="396">
        <v>33.583400000000005</v>
      </c>
      <c r="K26" s="473">
        <v>0</v>
      </c>
      <c r="L26" s="399">
        <v>281.20800000000003</v>
      </c>
      <c r="M26" s="455">
        <v>0</v>
      </c>
      <c r="N26" s="399">
        <v>236.22710000000001</v>
      </c>
      <c r="O26" s="457">
        <v>0</v>
      </c>
      <c r="P26" s="399">
        <v>244.70599999999999</v>
      </c>
      <c r="Q26" s="455">
        <v>0</v>
      </c>
      <c r="R26" s="399">
        <v>351.08100000000002</v>
      </c>
      <c r="S26" s="473">
        <v>0</v>
      </c>
    </row>
    <row r="27" spans="1:19" ht="19.5" customHeight="1">
      <c r="A27" s="288">
        <v>0</v>
      </c>
      <c r="B27" s="857">
        <v>45915</v>
      </c>
      <c r="C27" s="858"/>
      <c r="D27" s="396">
        <v>453.75635</v>
      </c>
      <c r="E27" s="472">
        <v>0</v>
      </c>
      <c r="F27" s="396">
        <v>782.39401999999995</v>
      </c>
      <c r="G27" s="473">
        <v>0</v>
      </c>
      <c r="H27" s="396">
        <v>29.523</v>
      </c>
      <c r="I27" s="472">
        <v>0</v>
      </c>
      <c r="J27" s="396">
        <v>30.8492</v>
      </c>
      <c r="K27" s="473">
        <v>0</v>
      </c>
      <c r="L27" s="399">
        <v>236.494</v>
      </c>
      <c r="M27" s="455">
        <v>0</v>
      </c>
      <c r="N27" s="399">
        <v>348.4708</v>
      </c>
      <c r="O27" s="457">
        <v>0</v>
      </c>
      <c r="P27" s="399">
        <v>187.73935</v>
      </c>
      <c r="Q27" s="455">
        <v>0</v>
      </c>
      <c r="R27" s="399">
        <v>403.07402000000002</v>
      </c>
      <c r="S27" s="473">
        <v>0</v>
      </c>
    </row>
    <row r="28" spans="1:19" ht="13.5" customHeight="1">
      <c r="B28" s="380"/>
      <c r="C28" s="344"/>
      <c r="D28" s="396"/>
      <c r="E28" s="460"/>
      <c r="F28" s="396"/>
      <c r="G28" s="461"/>
      <c r="H28" s="396"/>
      <c r="I28" s="460"/>
      <c r="J28" s="396"/>
      <c r="K28" s="461"/>
      <c r="L28" s="396"/>
      <c r="M28" s="460"/>
      <c r="N28" s="396"/>
      <c r="O28" s="344"/>
      <c r="P28" s="434"/>
      <c r="Q28" s="407"/>
      <c r="S28" s="447"/>
    </row>
    <row r="29" spans="1:19" ht="21.75" customHeight="1">
      <c r="A29" s="288">
        <v>2023</v>
      </c>
      <c r="B29" s="859" t="s">
        <v>494</v>
      </c>
      <c r="C29" s="860"/>
      <c r="D29" s="413">
        <v>4941.2266299999992</v>
      </c>
      <c r="E29" s="462"/>
      <c r="F29" s="413">
        <v>6896.4063200000001</v>
      </c>
      <c r="G29" s="464"/>
      <c r="H29" s="413">
        <v>368.4996000000001</v>
      </c>
      <c r="I29" s="462"/>
      <c r="J29" s="413">
        <v>368.34139999999996</v>
      </c>
      <c r="K29" s="464"/>
      <c r="L29" s="413">
        <v>2770.20651</v>
      </c>
      <c r="M29" s="462"/>
      <c r="N29" s="413">
        <v>3646.9159</v>
      </c>
      <c r="O29" s="475"/>
      <c r="P29" s="413">
        <v>1802.5205199999998</v>
      </c>
      <c r="Q29" s="407"/>
      <c r="R29" s="413">
        <v>2881.1490199999998</v>
      </c>
      <c r="S29" s="447"/>
    </row>
    <row r="30" spans="1:19" ht="27" customHeight="1">
      <c r="A30" s="288">
        <v>2022</v>
      </c>
      <c r="B30" s="859" t="s">
        <v>495</v>
      </c>
      <c r="C30" s="860"/>
      <c r="D30" s="413">
        <v>5204.9228299999995</v>
      </c>
      <c r="E30" s="462"/>
      <c r="F30" s="413">
        <v>7011.4021999999995</v>
      </c>
      <c r="G30" s="464"/>
      <c r="H30" s="413">
        <v>369.85180000000003</v>
      </c>
      <c r="I30" s="462"/>
      <c r="J30" s="413">
        <v>343.72620000000001</v>
      </c>
      <c r="K30" s="464"/>
      <c r="L30" s="413">
        <v>3081.0129999999999</v>
      </c>
      <c r="M30" s="462"/>
      <c r="N30" s="413">
        <v>4830.4920000000002</v>
      </c>
      <c r="O30" s="351"/>
      <c r="P30" s="413">
        <v>1754.0580299999999</v>
      </c>
      <c r="Q30" s="407"/>
      <c r="R30" s="413">
        <v>1837.1840000000002</v>
      </c>
      <c r="S30" s="447"/>
    </row>
    <row r="31" spans="1:19" ht="21.75" customHeight="1" thickBot="1">
      <c r="B31" s="358" t="s">
        <v>5</v>
      </c>
      <c r="C31" s="388" t="s">
        <v>423</v>
      </c>
      <c r="D31" s="476">
        <v>-5.0662845274115353E-2</v>
      </c>
      <c r="E31" s="468"/>
      <c r="F31" s="476">
        <v>-1.640126706752032E-2</v>
      </c>
      <c r="G31" s="471"/>
      <c r="H31" s="476">
        <v>-3.6560589944403254E-3</v>
      </c>
      <c r="I31" s="468"/>
      <c r="J31" s="476">
        <v>7.1612812756199462E-2</v>
      </c>
      <c r="K31" s="471"/>
      <c r="L31" s="476">
        <v>-0.10087801966431165</v>
      </c>
      <c r="M31" s="477"/>
      <c r="N31" s="476">
        <v>-0.24502185284645961</v>
      </c>
      <c r="O31" s="478"/>
      <c r="P31" s="476">
        <v>2.7628783752382313E-2</v>
      </c>
      <c r="Q31" s="479"/>
      <c r="R31" s="476">
        <v>0.56824195072458683</v>
      </c>
      <c r="S31" s="314"/>
    </row>
    <row r="32" spans="1:19" ht="16.5" customHeight="1">
      <c r="B32" s="315" t="s">
        <v>382</v>
      </c>
      <c r="P32" s="316" t="s">
        <v>267</v>
      </c>
    </row>
    <row r="33" spans="2:19" ht="12.75" customHeight="1">
      <c r="B33" s="315"/>
      <c r="J33" s="480"/>
    </row>
    <row r="35" spans="2:19" s="288" customFormat="1" ht="0.75" customHeight="1"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</row>
    <row r="36" spans="2:19" s="288" customFormat="1" ht="12.75" hidden="1" customHeight="1">
      <c r="B36" s="33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</row>
  </sheetData>
  <mergeCells count="41">
    <mergeCell ref="L3:M3"/>
    <mergeCell ref="B8:C8"/>
    <mergeCell ref="B1:S1"/>
    <mergeCell ref="B2:C2"/>
    <mergeCell ref="B3:C3"/>
    <mergeCell ref="P3:Q3"/>
    <mergeCell ref="B7:C7"/>
    <mergeCell ref="D2:G2"/>
    <mergeCell ref="H2:K2"/>
    <mergeCell ref="B4:C4"/>
    <mergeCell ref="B5:C5"/>
    <mergeCell ref="F3:G3"/>
    <mergeCell ref="H3:I3"/>
    <mergeCell ref="L2:O2"/>
    <mergeCell ref="P2:S2"/>
    <mergeCell ref="D3:E3"/>
    <mergeCell ref="J3:K3"/>
    <mergeCell ref="B14:C14"/>
    <mergeCell ref="B15:C15"/>
    <mergeCell ref="B16:C16"/>
    <mergeCell ref="B13:C13"/>
    <mergeCell ref="B9:C9"/>
    <mergeCell ref="B10:C10"/>
    <mergeCell ref="B11:C11"/>
    <mergeCell ref="B12:C12"/>
    <mergeCell ref="R3:S3"/>
    <mergeCell ref="B30:C30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29:C29"/>
    <mergeCell ref="N3:O3"/>
    <mergeCell ref="B17:C17"/>
    <mergeCell ref="B6:C6"/>
  </mergeCells>
  <conditionalFormatting sqref="D31 F31 H31 J31 L31 N31 P31 R31">
    <cfRule type="cellIs" dxfId="11" priority="5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0" firstPageNumber="18" orientation="portrait" useFirstPageNumber="1" r:id="rId1"/>
  <headerFooter>
    <oddHeader>&amp;L&amp;G&amp;R&amp;G</oddHeader>
    <oddFooter xml:space="preserve">&amp;C&amp;"Arial Black,Normal"&amp;12 &amp;K03+00028&amp;R&amp;"Arial Black,Gras"&amp;14&amp;K03+000Janvier 2024 | N°53&amp;G          </oddFooter>
  </headerFooter>
  <drawing r:id="rId2"/>
  <legacyDrawingHF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Feuil19">
    <tabColor rgb="FF00B0F0"/>
  </sheetPr>
  <dimension ref="A1:S34"/>
  <sheetViews>
    <sheetView showWhiteSpace="0" zoomScale="85" zoomScaleNormal="85" zoomScalePageLayoutView="80" workbookViewId="0">
      <selection activeCell="J10" sqref="J10"/>
    </sheetView>
  </sheetViews>
  <sheetFormatPr baseColWidth="10" defaultColWidth="11.44140625" defaultRowHeight="12.75" customHeight="1"/>
  <cols>
    <col min="1" max="1" width="4.6640625" style="288" customWidth="1"/>
    <col min="2" max="2" width="9.33203125" style="364" customWidth="1"/>
    <col min="3" max="3" width="11.33203125" style="364" customWidth="1"/>
    <col min="4" max="4" width="11.44140625" style="33" customWidth="1"/>
    <col min="5" max="5" width="1.6640625" style="33" customWidth="1"/>
    <col min="6" max="6" width="12" style="33" customWidth="1"/>
    <col min="7" max="7" width="1.33203125" style="33" customWidth="1"/>
    <col min="8" max="8" width="11.44140625" style="33" customWidth="1"/>
    <col min="9" max="9" width="1.33203125" style="33" customWidth="1"/>
    <col min="10" max="10" width="12.33203125" style="33" customWidth="1"/>
    <col min="11" max="11" width="1.33203125" style="33" customWidth="1"/>
    <col min="12" max="12" width="12.109375" style="33" customWidth="1"/>
    <col min="13" max="13" width="1" style="33" customWidth="1"/>
    <col min="14" max="14" width="11.88671875" style="33" customWidth="1"/>
    <col min="15" max="15" width="1.33203125" style="33" customWidth="1"/>
    <col min="16" max="16" width="11.44140625" style="33" customWidth="1"/>
    <col min="17" max="17" width="1.5546875" style="33" customWidth="1"/>
    <col min="18" max="18" width="12" style="33" customWidth="1"/>
    <col min="19" max="19" width="1.33203125" style="33" customWidth="1"/>
    <col min="20" max="16384" width="11.44140625" style="33"/>
  </cols>
  <sheetData>
    <row r="1" spans="1:19" ht="35.700000000000003" customHeight="1" thickBot="1">
      <c r="B1" s="830" t="s">
        <v>400</v>
      </c>
      <c r="C1" s="830"/>
      <c r="D1" s="830"/>
      <c r="E1" s="830"/>
      <c r="F1" s="830"/>
      <c r="G1" s="830"/>
      <c r="H1" s="830"/>
      <c r="I1" s="830"/>
      <c r="J1" s="830"/>
      <c r="K1" s="830"/>
      <c r="L1" s="830"/>
      <c r="M1" s="830"/>
      <c r="N1" s="830"/>
      <c r="O1" s="830"/>
      <c r="P1" s="830"/>
      <c r="Q1" s="830"/>
      <c r="R1" s="830"/>
      <c r="S1" s="830"/>
    </row>
    <row r="2" spans="1:19" ht="14.1" customHeight="1">
      <c r="B2" s="889"/>
      <c r="C2" s="890"/>
      <c r="D2" s="896" t="s">
        <v>92</v>
      </c>
      <c r="E2" s="897"/>
      <c r="F2" s="897"/>
      <c r="G2" s="898"/>
      <c r="H2" s="897" t="s">
        <v>93</v>
      </c>
      <c r="I2" s="897"/>
      <c r="J2" s="897"/>
      <c r="K2" s="898"/>
      <c r="L2" s="897" t="s">
        <v>94</v>
      </c>
      <c r="M2" s="897"/>
      <c r="N2" s="897"/>
      <c r="O2" s="898"/>
      <c r="P2" s="896" t="s">
        <v>95</v>
      </c>
      <c r="Q2" s="897"/>
      <c r="R2" s="897"/>
      <c r="S2" s="898"/>
    </row>
    <row r="3" spans="1:19" ht="25.5" customHeight="1" thickBot="1">
      <c r="B3" s="851" t="s">
        <v>6</v>
      </c>
      <c r="C3" s="852"/>
      <c r="D3" s="894" t="s">
        <v>96</v>
      </c>
      <c r="E3" s="895"/>
      <c r="F3" s="892" t="s">
        <v>97</v>
      </c>
      <c r="G3" s="893"/>
      <c r="H3" s="894" t="s">
        <v>96</v>
      </c>
      <c r="I3" s="895"/>
      <c r="J3" s="892" t="s">
        <v>97</v>
      </c>
      <c r="K3" s="893"/>
      <c r="L3" s="894" t="s">
        <v>96</v>
      </c>
      <c r="M3" s="895"/>
      <c r="N3" s="892" t="s">
        <v>97</v>
      </c>
      <c r="O3" s="893"/>
      <c r="P3" s="894" t="s">
        <v>96</v>
      </c>
      <c r="Q3" s="895"/>
      <c r="R3" s="892" t="s">
        <v>97</v>
      </c>
      <c r="S3" s="893"/>
    </row>
    <row r="4" spans="1:19" ht="14.1" customHeight="1">
      <c r="A4" s="288">
        <v>23</v>
      </c>
      <c r="B4" s="899">
        <v>45214</v>
      </c>
      <c r="C4" s="900"/>
      <c r="D4" s="396">
        <v>70900</v>
      </c>
      <c r="E4" s="472">
        <v>0</v>
      </c>
      <c r="F4" s="396">
        <v>70731</v>
      </c>
      <c r="G4" s="473">
        <v>0</v>
      </c>
      <c r="H4" s="396">
        <v>30234</v>
      </c>
      <c r="I4" s="472">
        <v>0</v>
      </c>
      <c r="J4" s="396">
        <v>30149</v>
      </c>
      <c r="K4" s="473">
        <v>0</v>
      </c>
      <c r="L4" s="396">
        <v>26802</v>
      </c>
      <c r="M4" s="472">
        <v>0</v>
      </c>
      <c r="N4" s="396">
        <v>28460</v>
      </c>
      <c r="O4" s="473">
        <v>0</v>
      </c>
      <c r="P4" s="399">
        <v>13864</v>
      </c>
      <c r="Q4" s="472">
        <v>0</v>
      </c>
      <c r="R4" s="399">
        <v>12122</v>
      </c>
      <c r="S4" s="474">
        <v>0</v>
      </c>
    </row>
    <row r="5" spans="1:19" ht="14.1" customHeight="1">
      <c r="A5" s="288">
        <v>22</v>
      </c>
      <c r="B5" s="899">
        <v>45245</v>
      </c>
      <c r="C5" s="900"/>
      <c r="D5" s="396">
        <v>53172</v>
      </c>
      <c r="E5" s="472">
        <v>0</v>
      </c>
      <c r="F5" s="396">
        <v>58041</v>
      </c>
      <c r="G5" s="473">
        <v>0</v>
      </c>
      <c r="H5" s="396">
        <v>22052</v>
      </c>
      <c r="I5" s="472">
        <v>0</v>
      </c>
      <c r="J5" s="396">
        <v>22337</v>
      </c>
      <c r="K5" s="473">
        <v>0</v>
      </c>
      <c r="L5" s="396">
        <v>20534</v>
      </c>
      <c r="M5" s="472">
        <v>0</v>
      </c>
      <c r="N5" s="396">
        <v>24714</v>
      </c>
      <c r="O5" s="473">
        <v>0</v>
      </c>
      <c r="P5" s="399">
        <v>10586</v>
      </c>
      <c r="Q5" s="472">
        <v>0</v>
      </c>
      <c r="R5" s="399">
        <v>10990</v>
      </c>
      <c r="S5" s="473">
        <v>0</v>
      </c>
    </row>
    <row r="6" spans="1:19" ht="14.1" customHeight="1">
      <c r="A6" s="288">
        <v>21</v>
      </c>
      <c r="B6" s="899">
        <v>45275</v>
      </c>
      <c r="C6" s="900"/>
      <c r="D6" s="396">
        <v>60648</v>
      </c>
      <c r="E6" s="472">
        <v>0</v>
      </c>
      <c r="F6" s="396">
        <v>56472</v>
      </c>
      <c r="G6" s="473">
        <v>0</v>
      </c>
      <c r="H6" s="396">
        <v>23606</v>
      </c>
      <c r="I6" s="472">
        <v>0</v>
      </c>
      <c r="J6" s="396">
        <v>23973</v>
      </c>
      <c r="K6" s="473">
        <v>0</v>
      </c>
      <c r="L6" s="396">
        <v>27333</v>
      </c>
      <c r="M6" s="472">
        <v>0</v>
      </c>
      <c r="N6" s="396">
        <v>22240</v>
      </c>
      <c r="O6" s="473">
        <v>0</v>
      </c>
      <c r="P6" s="399">
        <v>9709</v>
      </c>
      <c r="Q6" s="472">
        <v>0</v>
      </c>
      <c r="R6" s="399">
        <v>10259</v>
      </c>
      <c r="S6" s="473">
        <v>0</v>
      </c>
    </row>
    <row r="7" spans="1:19" ht="14.1" customHeight="1">
      <c r="A7" s="288">
        <v>20</v>
      </c>
      <c r="B7" s="899">
        <v>45306</v>
      </c>
      <c r="C7" s="900"/>
      <c r="D7" s="396">
        <v>45761</v>
      </c>
      <c r="E7" s="472">
        <v>0</v>
      </c>
      <c r="F7" s="396">
        <v>55259</v>
      </c>
      <c r="G7" s="473">
        <v>0</v>
      </c>
      <c r="H7" s="396">
        <v>21275</v>
      </c>
      <c r="I7" s="472">
        <v>0</v>
      </c>
      <c r="J7" s="396">
        <v>21015</v>
      </c>
      <c r="K7" s="473">
        <v>0</v>
      </c>
      <c r="L7" s="396">
        <v>19623</v>
      </c>
      <c r="M7" s="472">
        <v>0</v>
      </c>
      <c r="N7" s="396">
        <v>27330</v>
      </c>
      <c r="O7" s="473">
        <v>0</v>
      </c>
      <c r="P7" s="399">
        <v>4863</v>
      </c>
      <c r="Q7" s="472">
        <v>0</v>
      </c>
      <c r="R7" s="399">
        <v>6914</v>
      </c>
      <c r="S7" s="473">
        <v>0</v>
      </c>
    </row>
    <row r="8" spans="1:19" ht="14.1" customHeight="1">
      <c r="A8" s="288">
        <v>19</v>
      </c>
      <c r="B8" s="899">
        <v>45337</v>
      </c>
      <c r="C8" s="900"/>
      <c r="D8" s="396">
        <v>38552</v>
      </c>
      <c r="E8" s="472">
        <v>0</v>
      </c>
      <c r="F8" s="396">
        <v>39779</v>
      </c>
      <c r="G8" s="473">
        <v>0</v>
      </c>
      <c r="H8" s="396">
        <v>17631</v>
      </c>
      <c r="I8" s="472">
        <v>0</v>
      </c>
      <c r="J8" s="396">
        <v>17548</v>
      </c>
      <c r="K8" s="473">
        <v>0</v>
      </c>
      <c r="L8" s="396">
        <v>16873</v>
      </c>
      <c r="M8" s="472">
        <v>0</v>
      </c>
      <c r="N8" s="396">
        <v>17531</v>
      </c>
      <c r="O8" s="473">
        <v>0</v>
      </c>
      <c r="P8" s="399">
        <v>4048</v>
      </c>
      <c r="Q8" s="472">
        <v>0</v>
      </c>
      <c r="R8" s="399">
        <v>4700</v>
      </c>
      <c r="S8" s="473">
        <v>0</v>
      </c>
    </row>
    <row r="9" spans="1:19" ht="14.1" customHeight="1">
      <c r="A9" s="288">
        <v>18</v>
      </c>
      <c r="B9" s="899">
        <v>45366</v>
      </c>
      <c r="C9" s="900"/>
      <c r="D9" s="396">
        <v>47743</v>
      </c>
      <c r="E9" s="472">
        <v>0</v>
      </c>
      <c r="F9" s="396">
        <v>46455</v>
      </c>
      <c r="G9" s="473">
        <v>0</v>
      </c>
      <c r="H9" s="396">
        <v>21263</v>
      </c>
      <c r="I9" s="472">
        <v>0</v>
      </c>
      <c r="J9" s="396">
        <v>21346</v>
      </c>
      <c r="K9" s="473">
        <v>0</v>
      </c>
      <c r="L9" s="396">
        <v>20778</v>
      </c>
      <c r="M9" s="472">
        <v>0</v>
      </c>
      <c r="N9" s="396">
        <v>19878</v>
      </c>
      <c r="O9" s="473">
        <v>0</v>
      </c>
      <c r="P9" s="399">
        <v>5702</v>
      </c>
      <c r="Q9" s="472">
        <v>0</v>
      </c>
      <c r="R9" s="399">
        <v>5231</v>
      </c>
      <c r="S9" s="473">
        <v>0</v>
      </c>
    </row>
    <row r="10" spans="1:19" ht="14.1" customHeight="1">
      <c r="A10" s="288">
        <v>17</v>
      </c>
      <c r="B10" s="899">
        <v>45397</v>
      </c>
      <c r="C10" s="900"/>
      <c r="D10" s="396">
        <v>52898</v>
      </c>
      <c r="E10" s="472">
        <v>0</v>
      </c>
      <c r="F10" s="396">
        <v>49019</v>
      </c>
      <c r="G10" s="473">
        <v>0</v>
      </c>
      <c r="H10" s="396">
        <v>20438</v>
      </c>
      <c r="I10" s="472">
        <v>0</v>
      </c>
      <c r="J10" s="396">
        <v>20428</v>
      </c>
      <c r="K10" s="473">
        <v>0</v>
      </c>
      <c r="L10" s="396">
        <v>23128</v>
      </c>
      <c r="M10" s="472">
        <v>0</v>
      </c>
      <c r="N10" s="396">
        <v>21421</v>
      </c>
      <c r="O10" s="473">
        <v>0</v>
      </c>
      <c r="P10" s="399">
        <v>9332</v>
      </c>
      <c r="Q10" s="472">
        <v>0</v>
      </c>
      <c r="R10" s="399">
        <v>7170</v>
      </c>
      <c r="S10" s="473">
        <v>0</v>
      </c>
    </row>
    <row r="11" spans="1:19" ht="14.1" customHeight="1">
      <c r="A11" s="288">
        <v>16</v>
      </c>
      <c r="B11" s="899">
        <v>45427</v>
      </c>
      <c r="C11" s="900"/>
      <c r="D11" s="396">
        <v>54750</v>
      </c>
      <c r="E11" s="472">
        <v>0</v>
      </c>
      <c r="F11" s="396">
        <v>57707</v>
      </c>
      <c r="G11" s="473">
        <v>0</v>
      </c>
      <c r="H11" s="396">
        <v>22263</v>
      </c>
      <c r="I11" s="472">
        <v>0</v>
      </c>
      <c r="J11" s="396">
        <v>22187</v>
      </c>
      <c r="K11" s="473">
        <v>0</v>
      </c>
      <c r="L11" s="396">
        <v>22649</v>
      </c>
      <c r="M11" s="472">
        <v>0</v>
      </c>
      <c r="N11" s="396">
        <v>24764</v>
      </c>
      <c r="O11" s="473">
        <v>0</v>
      </c>
      <c r="P11" s="399">
        <v>9838</v>
      </c>
      <c r="Q11" s="472">
        <v>0</v>
      </c>
      <c r="R11" s="399">
        <v>10756</v>
      </c>
      <c r="S11" s="473">
        <v>0</v>
      </c>
    </row>
    <row r="12" spans="1:19" ht="14.1" customHeight="1">
      <c r="A12" s="288">
        <v>15</v>
      </c>
      <c r="B12" s="899">
        <v>45458</v>
      </c>
      <c r="C12" s="900"/>
      <c r="D12" s="396">
        <v>58368</v>
      </c>
      <c r="E12" s="472">
        <v>0</v>
      </c>
      <c r="F12" s="396">
        <v>56213</v>
      </c>
      <c r="G12" s="473">
        <v>0</v>
      </c>
      <c r="H12" s="396">
        <v>23241</v>
      </c>
      <c r="I12" s="472">
        <v>0</v>
      </c>
      <c r="J12" s="396">
        <v>23269</v>
      </c>
      <c r="K12" s="473">
        <v>0</v>
      </c>
      <c r="L12" s="396">
        <v>22845</v>
      </c>
      <c r="M12" s="472">
        <v>0</v>
      </c>
      <c r="N12" s="396">
        <v>20838</v>
      </c>
      <c r="O12" s="473">
        <v>0</v>
      </c>
      <c r="P12" s="399">
        <v>12282</v>
      </c>
      <c r="Q12" s="472">
        <v>0</v>
      </c>
      <c r="R12" s="399">
        <v>12106</v>
      </c>
      <c r="S12" s="473">
        <v>0</v>
      </c>
    </row>
    <row r="13" spans="1:19" ht="14.1" customHeight="1">
      <c r="A13" s="288">
        <v>14</v>
      </c>
      <c r="B13" s="899">
        <v>45488</v>
      </c>
      <c r="C13" s="900"/>
      <c r="D13" s="396">
        <v>82485</v>
      </c>
      <c r="E13" s="472">
        <v>0</v>
      </c>
      <c r="F13" s="396">
        <v>74272</v>
      </c>
      <c r="G13" s="473">
        <v>0</v>
      </c>
      <c r="H13" s="396">
        <v>34193</v>
      </c>
      <c r="I13" s="472">
        <v>0</v>
      </c>
      <c r="J13" s="396">
        <v>34105</v>
      </c>
      <c r="K13" s="473">
        <v>0</v>
      </c>
      <c r="L13" s="396">
        <v>32436</v>
      </c>
      <c r="M13" s="472">
        <v>0</v>
      </c>
      <c r="N13" s="396">
        <v>25263</v>
      </c>
      <c r="O13" s="473">
        <v>0</v>
      </c>
      <c r="P13" s="399">
        <v>15856</v>
      </c>
      <c r="Q13" s="472">
        <v>0</v>
      </c>
      <c r="R13" s="399">
        <v>14904</v>
      </c>
      <c r="S13" s="473">
        <v>0</v>
      </c>
    </row>
    <row r="14" spans="1:19" ht="14.1" customHeight="1">
      <c r="A14" s="288">
        <v>13</v>
      </c>
      <c r="B14" s="899">
        <v>45519</v>
      </c>
      <c r="C14" s="900"/>
      <c r="D14" s="396">
        <v>82752</v>
      </c>
      <c r="E14" s="472">
        <v>0</v>
      </c>
      <c r="F14" s="396">
        <v>92833</v>
      </c>
      <c r="G14" s="473">
        <v>0</v>
      </c>
      <c r="H14" s="396">
        <v>40665</v>
      </c>
      <c r="I14" s="472">
        <v>0</v>
      </c>
      <c r="J14" s="396">
        <v>40969</v>
      </c>
      <c r="K14" s="473">
        <v>0</v>
      </c>
      <c r="L14" s="396">
        <v>27498</v>
      </c>
      <c r="M14" s="472">
        <v>0</v>
      </c>
      <c r="N14" s="396">
        <v>34591</v>
      </c>
      <c r="O14" s="473">
        <v>0</v>
      </c>
      <c r="P14" s="399">
        <v>14589</v>
      </c>
      <c r="Q14" s="472">
        <v>0</v>
      </c>
      <c r="R14" s="399">
        <v>17273</v>
      </c>
      <c r="S14" s="473">
        <v>0</v>
      </c>
    </row>
    <row r="15" spans="1:19" ht="14.1" customHeight="1">
      <c r="A15" s="288">
        <v>12</v>
      </c>
      <c r="B15" s="899">
        <v>45550</v>
      </c>
      <c r="C15" s="900"/>
      <c r="D15" s="396">
        <v>69800</v>
      </c>
      <c r="E15" s="472">
        <v>0</v>
      </c>
      <c r="F15" s="396">
        <v>72738</v>
      </c>
      <c r="G15" s="473">
        <v>0</v>
      </c>
      <c r="H15" s="396">
        <v>31109</v>
      </c>
      <c r="I15" s="472">
        <v>0</v>
      </c>
      <c r="J15" s="396">
        <v>31131</v>
      </c>
      <c r="K15" s="473">
        <v>0</v>
      </c>
      <c r="L15" s="396">
        <v>26280</v>
      </c>
      <c r="M15" s="472">
        <v>0</v>
      </c>
      <c r="N15" s="396">
        <v>26384</v>
      </c>
      <c r="O15" s="473">
        <v>0</v>
      </c>
      <c r="P15" s="399">
        <v>12411</v>
      </c>
      <c r="Q15" s="472">
        <v>0</v>
      </c>
      <c r="R15" s="399">
        <v>15223</v>
      </c>
      <c r="S15" s="473">
        <v>0</v>
      </c>
    </row>
    <row r="16" spans="1:19" ht="14.1" customHeight="1">
      <c r="A16" s="288">
        <v>11</v>
      </c>
      <c r="B16" s="899">
        <v>45580</v>
      </c>
      <c r="C16" s="900"/>
      <c r="D16" s="396">
        <v>81045</v>
      </c>
      <c r="E16" s="472">
        <v>0</v>
      </c>
      <c r="F16" s="396">
        <v>80506</v>
      </c>
      <c r="G16" s="473">
        <v>0</v>
      </c>
      <c r="H16" s="396">
        <v>36406</v>
      </c>
      <c r="I16" s="472">
        <v>0</v>
      </c>
      <c r="J16" s="396">
        <v>36396</v>
      </c>
      <c r="K16" s="473">
        <v>0</v>
      </c>
      <c r="L16" s="396">
        <v>29617</v>
      </c>
      <c r="M16" s="472">
        <v>0</v>
      </c>
      <c r="N16" s="396">
        <v>29145</v>
      </c>
      <c r="O16" s="473">
        <v>0</v>
      </c>
      <c r="P16" s="399">
        <v>15022</v>
      </c>
      <c r="Q16" s="472">
        <v>0</v>
      </c>
      <c r="R16" s="399">
        <v>14965</v>
      </c>
      <c r="S16" s="473">
        <v>0</v>
      </c>
    </row>
    <row r="17" spans="1:19" ht="14.1" customHeight="1">
      <c r="A17" s="288">
        <v>10</v>
      </c>
      <c r="B17" s="899">
        <v>45611</v>
      </c>
      <c r="C17" s="900"/>
      <c r="D17" s="396">
        <v>69722</v>
      </c>
      <c r="E17" s="472">
        <v>0</v>
      </c>
      <c r="F17" s="396">
        <v>73091</v>
      </c>
      <c r="G17" s="473">
        <v>0</v>
      </c>
      <c r="H17" s="396">
        <v>31022</v>
      </c>
      <c r="I17" s="472">
        <v>0</v>
      </c>
      <c r="J17" s="396">
        <v>31003</v>
      </c>
      <c r="K17" s="473">
        <v>0</v>
      </c>
      <c r="L17" s="396">
        <v>24662</v>
      </c>
      <c r="M17" s="472">
        <v>0</v>
      </c>
      <c r="N17" s="396">
        <v>27672</v>
      </c>
      <c r="O17" s="473">
        <v>0</v>
      </c>
      <c r="P17" s="399">
        <v>14038</v>
      </c>
      <c r="Q17" s="472">
        <v>0</v>
      </c>
      <c r="R17" s="399">
        <v>14416</v>
      </c>
      <c r="S17" s="473">
        <v>0</v>
      </c>
    </row>
    <row r="18" spans="1:19" ht="14.1" customHeight="1">
      <c r="A18" s="288">
        <v>9</v>
      </c>
      <c r="B18" s="899">
        <v>45641</v>
      </c>
      <c r="C18" s="900"/>
      <c r="D18" s="396">
        <v>66813</v>
      </c>
      <c r="E18" s="472">
        <v>0</v>
      </c>
      <c r="F18" s="396">
        <v>65355</v>
      </c>
      <c r="G18" s="473">
        <v>0</v>
      </c>
      <c r="H18" s="396">
        <v>30800</v>
      </c>
      <c r="I18" s="472">
        <v>0</v>
      </c>
      <c r="J18" s="396">
        <v>30796</v>
      </c>
      <c r="K18" s="473">
        <v>0</v>
      </c>
      <c r="L18" s="396">
        <v>22495</v>
      </c>
      <c r="M18" s="472">
        <v>0</v>
      </c>
      <c r="N18" s="396">
        <v>20488</v>
      </c>
      <c r="O18" s="473">
        <v>0</v>
      </c>
      <c r="P18" s="399">
        <v>13518</v>
      </c>
      <c r="Q18" s="472">
        <v>0</v>
      </c>
      <c r="R18" s="399">
        <v>14071</v>
      </c>
      <c r="S18" s="473">
        <v>0</v>
      </c>
    </row>
    <row r="19" spans="1:19" ht="14.1" customHeight="1">
      <c r="A19" s="288">
        <v>8</v>
      </c>
      <c r="B19" s="899">
        <v>45672</v>
      </c>
      <c r="C19" s="900"/>
      <c r="D19" s="396">
        <v>51424</v>
      </c>
      <c r="E19" s="472">
        <v>0</v>
      </c>
      <c r="F19" s="396">
        <v>60609</v>
      </c>
      <c r="G19" s="473">
        <v>0</v>
      </c>
      <c r="H19" s="396">
        <v>24902</v>
      </c>
      <c r="I19" s="472">
        <v>0</v>
      </c>
      <c r="J19" s="396">
        <v>24864</v>
      </c>
      <c r="K19" s="473">
        <v>0</v>
      </c>
      <c r="L19" s="396">
        <v>17789</v>
      </c>
      <c r="M19" s="472">
        <v>0</v>
      </c>
      <c r="N19" s="396">
        <v>24944</v>
      </c>
      <c r="O19" s="473">
        <v>0</v>
      </c>
      <c r="P19" s="399">
        <v>8733</v>
      </c>
      <c r="Q19" s="472">
        <v>0</v>
      </c>
      <c r="R19" s="399">
        <v>10801</v>
      </c>
      <c r="S19" s="473">
        <v>0</v>
      </c>
    </row>
    <row r="20" spans="1:19" ht="14.1" customHeight="1">
      <c r="A20" s="288">
        <v>7</v>
      </c>
      <c r="B20" s="899">
        <v>45703</v>
      </c>
      <c r="C20" s="900"/>
      <c r="D20" s="396">
        <v>43435</v>
      </c>
      <c r="E20" s="472">
        <v>0</v>
      </c>
      <c r="F20" s="396">
        <v>45515</v>
      </c>
      <c r="G20" s="473">
        <v>0</v>
      </c>
      <c r="H20" s="396">
        <v>20993</v>
      </c>
      <c r="I20" s="472">
        <v>0</v>
      </c>
      <c r="J20" s="396">
        <v>21369</v>
      </c>
      <c r="K20" s="473">
        <v>0</v>
      </c>
      <c r="L20" s="396">
        <v>15151</v>
      </c>
      <c r="M20" s="472">
        <v>0</v>
      </c>
      <c r="N20" s="396">
        <v>17384</v>
      </c>
      <c r="O20" s="473">
        <v>0</v>
      </c>
      <c r="P20" s="399">
        <v>7291</v>
      </c>
      <c r="Q20" s="472">
        <v>0</v>
      </c>
      <c r="R20" s="399">
        <v>6762</v>
      </c>
      <c r="S20" s="473">
        <v>0</v>
      </c>
    </row>
    <row r="21" spans="1:19" ht="14.1" customHeight="1">
      <c r="A21" s="288">
        <v>6</v>
      </c>
      <c r="B21" s="899">
        <v>45731</v>
      </c>
      <c r="C21" s="900"/>
      <c r="D21" s="396">
        <v>52400</v>
      </c>
      <c r="E21" s="472">
        <v>0</v>
      </c>
      <c r="F21" s="396">
        <v>52238</v>
      </c>
      <c r="G21" s="473">
        <v>0</v>
      </c>
      <c r="H21" s="396">
        <v>24195</v>
      </c>
      <c r="I21" s="472">
        <v>0</v>
      </c>
      <c r="J21" s="396">
        <v>24394</v>
      </c>
      <c r="K21" s="473">
        <v>0</v>
      </c>
      <c r="L21" s="396">
        <v>19014</v>
      </c>
      <c r="M21" s="472">
        <v>0</v>
      </c>
      <c r="N21" s="396">
        <v>20044</v>
      </c>
      <c r="O21" s="473">
        <v>0</v>
      </c>
      <c r="P21" s="399">
        <v>9191</v>
      </c>
      <c r="Q21" s="472">
        <v>0</v>
      </c>
      <c r="R21" s="399">
        <v>7800</v>
      </c>
      <c r="S21" s="473">
        <v>0</v>
      </c>
    </row>
    <row r="22" spans="1:19" ht="14.1" customHeight="1">
      <c r="A22" s="288">
        <v>5</v>
      </c>
      <c r="B22" s="899">
        <v>45762</v>
      </c>
      <c r="C22" s="900"/>
      <c r="D22" s="396">
        <v>70824</v>
      </c>
      <c r="E22" s="472">
        <v>0</v>
      </c>
      <c r="F22" s="396">
        <v>66959</v>
      </c>
      <c r="G22" s="473">
        <v>0</v>
      </c>
      <c r="H22" s="396">
        <v>31884</v>
      </c>
      <c r="I22" s="472">
        <v>0</v>
      </c>
      <c r="J22" s="396">
        <v>31909</v>
      </c>
      <c r="K22" s="473">
        <v>0</v>
      </c>
      <c r="L22" s="396">
        <v>25036</v>
      </c>
      <c r="M22" s="472">
        <v>0</v>
      </c>
      <c r="N22" s="396">
        <v>23163</v>
      </c>
      <c r="O22" s="473">
        <v>0</v>
      </c>
      <c r="P22" s="399">
        <v>13904</v>
      </c>
      <c r="Q22" s="455">
        <v>0</v>
      </c>
      <c r="R22" s="399">
        <v>11887</v>
      </c>
      <c r="S22" s="473">
        <v>0</v>
      </c>
    </row>
    <row r="23" spans="1:19" ht="14.1" customHeight="1">
      <c r="A23" s="288">
        <v>4</v>
      </c>
      <c r="B23" s="899">
        <v>45792</v>
      </c>
      <c r="C23" s="900"/>
      <c r="D23" s="396">
        <v>69441</v>
      </c>
      <c r="E23" s="472">
        <v>0</v>
      </c>
      <c r="F23" s="396">
        <v>73814</v>
      </c>
      <c r="G23" s="473">
        <v>0</v>
      </c>
      <c r="H23" s="396">
        <v>33366</v>
      </c>
      <c r="I23" s="472">
        <v>0</v>
      </c>
      <c r="J23" s="396">
        <v>33336</v>
      </c>
      <c r="K23" s="473">
        <v>0</v>
      </c>
      <c r="L23" s="396">
        <v>22657</v>
      </c>
      <c r="M23" s="472">
        <v>0</v>
      </c>
      <c r="N23" s="396">
        <v>27619</v>
      </c>
      <c r="O23" s="473">
        <v>0</v>
      </c>
      <c r="P23" s="399">
        <v>13418</v>
      </c>
      <c r="Q23" s="455">
        <v>0</v>
      </c>
      <c r="R23" s="399">
        <v>12859</v>
      </c>
      <c r="S23" s="473">
        <v>0</v>
      </c>
    </row>
    <row r="24" spans="1:19" ht="14.1" customHeight="1">
      <c r="A24" s="288">
        <v>3</v>
      </c>
      <c r="B24" s="899">
        <v>45823</v>
      </c>
      <c r="C24" s="900"/>
      <c r="D24" s="396">
        <v>70881</v>
      </c>
      <c r="E24" s="472">
        <v>0</v>
      </c>
      <c r="F24" s="396">
        <v>66940</v>
      </c>
      <c r="G24" s="473">
        <v>0</v>
      </c>
      <c r="H24" s="396">
        <v>29793</v>
      </c>
      <c r="I24" s="472">
        <v>0</v>
      </c>
      <c r="J24" s="396">
        <v>29678</v>
      </c>
      <c r="K24" s="473">
        <v>0</v>
      </c>
      <c r="L24" s="396">
        <v>23354</v>
      </c>
      <c r="M24" s="472">
        <v>0</v>
      </c>
      <c r="N24" s="396">
        <v>22399</v>
      </c>
      <c r="O24" s="473">
        <v>0</v>
      </c>
      <c r="P24" s="399">
        <v>17734</v>
      </c>
      <c r="Q24" s="455">
        <v>0</v>
      </c>
      <c r="R24" s="399">
        <v>14863</v>
      </c>
      <c r="S24" s="473">
        <v>0</v>
      </c>
    </row>
    <row r="25" spans="1:19" ht="14.1" customHeight="1">
      <c r="A25" s="288">
        <v>2</v>
      </c>
      <c r="B25" s="899">
        <v>45853</v>
      </c>
      <c r="C25" s="900"/>
      <c r="D25" s="396">
        <v>97757</v>
      </c>
      <c r="E25" s="472">
        <v>0</v>
      </c>
      <c r="F25" s="396">
        <v>89083</v>
      </c>
      <c r="G25" s="473">
        <v>0</v>
      </c>
      <c r="H25" s="396">
        <v>41763</v>
      </c>
      <c r="I25" s="472">
        <v>0</v>
      </c>
      <c r="J25" s="396">
        <v>41682</v>
      </c>
      <c r="K25" s="473">
        <v>0</v>
      </c>
      <c r="L25" s="396">
        <v>32458</v>
      </c>
      <c r="M25" s="472">
        <v>0</v>
      </c>
      <c r="N25" s="396">
        <v>28555</v>
      </c>
      <c r="O25" s="473">
        <v>0</v>
      </c>
      <c r="P25" s="399">
        <v>23536</v>
      </c>
      <c r="Q25" s="455">
        <v>0</v>
      </c>
      <c r="R25" s="399">
        <v>18846</v>
      </c>
      <c r="S25" s="473">
        <v>0</v>
      </c>
    </row>
    <row r="26" spans="1:19" ht="14.1" customHeight="1">
      <c r="A26" s="288">
        <v>1</v>
      </c>
      <c r="B26" s="899">
        <v>45884</v>
      </c>
      <c r="C26" s="900"/>
      <c r="D26" s="396">
        <v>97099</v>
      </c>
      <c r="E26" s="472">
        <v>0</v>
      </c>
      <c r="F26" s="396">
        <v>108049</v>
      </c>
      <c r="G26" s="473">
        <v>0</v>
      </c>
      <c r="H26" s="396">
        <v>48326</v>
      </c>
      <c r="I26" s="472">
        <v>0</v>
      </c>
      <c r="J26" s="396">
        <v>48376</v>
      </c>
      <c r="K26" s="473">
        <v>0</v>
      </c>
      <c r="L26" s="396">
        <v>28224</v>
      </c>
      <c r="M26" s="472">
        <v>0</v>
      </c>
      <c r="N26" s="396">
        <v>39019</v>
      </c>
      <c r="O26" s="473">
        <v>0</v>
      </c>
      <c r="P26" s="481">
        <v>20549</v>
      </c>
      <c r="Q26" s="455">
        <v>0</v>
      </c>
      <c r="R26" s="481">
        <v>20654</v>
      </c>
      <c r="S26" s="473">
        <v>0</v>
      </c>
    </row>
    <row r="27" spans="1:19" ht="14.1" customHeight="1">
      <c r="A27" s="288">
        <v>0</v>
      </c>
      <c r="B27" s="899">
        <v>45915</v>
      </c>
      <c r="C27" s="900"/>
      <c r="D27" s="396">
        <v>75858</v>
      </c>
      <c r="E27" s="472">
        <v>0</v>
      </c>
      <c r="F27" s="396">
        <v>80434</v>
      </c>
      <c r="G27" s="473">
        <v>0</v>
      </c>
      <c r="H27" s="396">
        <v>32838</v>
      </c>
      <c r="I27" s="472">
        <v>0</v>
      </c>
      <c r="J27" s="396">
        <v>32749</v>
      </c>
      <c r="K27" s="473">
        <v>0</v>
      </c>
      <c r="L27" s="396">
        <v>25821</v>
      </c>
      <c r="M27" s="472">
        <v>0</v>
      </c>
      <c r="N27" s="396">
        <v>29148</v>
      </c>
      <c r="O27" s="473">
        <v>0</v>
      </c>
      <c r="P27" s="481">
        <v>17199</v>
      </c>
      <c r="Q27" s="455">
        <v>0</v>
      </c>
      <c r="R27" s="481">
        <v>18537</v>
      </c>
      <c r="S27" s="473">
        <v>0</v>
      </c>
    </row>
    <row r="28" spans="1:19" ht="14.1" customHeight="1">
      <c r="B28" s="380"/>
      <c r="C28" s="482"/>
      <c r="D28" s="396"/>
      <c r="E28" s="460"/>
      <c r="F28" s="396"/>
      <c r="G28" s="461"/>
      <c r="H28" s="396"/>
      <c r="I28" s="460"/>
      <c r="J28" s="396"/>
      <c r="K28" s="461"/>
      <c r="L28" s="396"/>
      <c r="M28" s="460"/>
      <c r="N28" s="396"/>
      <c r="O28" s="344"/>
      <c r="P28" s="434"/>
      <c r="Q28" s="407"/>
      <c r="S28" s="447"/>
    </row>
    <row r="29" spans="1:19" ht="14.1" customHeight="1">
      <c r="A29" s="288">
        <v>2023</v>
      </c>
      <c r="B29" s="859" t="s">
        <v>494</v>
      </c>
      <c r="C29" s="860"/>
      <c r="D29" s="413">
        <v>629119</v>
      </c>
      <c r="E29" s="462"/>
      <c r="F29" s="413">
        <v>643641</v>
      </c>
      <c r="G29" s="464"/>
      <c r="H29" s="413">
        <v>288060</v>
      </c>
      <c r="I29" s="462"/>
      <c r="J29" s="413">
        <v>288357</v>
      </c>
      <c r="K29" s="464"/>
      <c r="L29" s="413">
        <v>209504</v>
      </c>
      <c r="M29" s="462"/>
      <c r="N29" s="413">
        <v>232275</v>
      </c>
      <c r="O29" s="475"/>
      <c r="P29" s="413">
        <v>131555</v>
      </c>
      <c r="Q29" s="407"/>
      <c r="R29" s="413">
        <v>123009</v>
      </c>
      <c r="S29" s="447"/>
    </row>
    <row r="30" spans="1:19" ht="14.1" customHeight="1">
      <c r="A30" s="288">
        <v>2022</v>
      </c>
      <c r="B30" s="859" t="s">
        <v>495</v>
      </c>
      <c r="C30" s="860"/>
      <c r="D30" s="413">
        <v>533109</v>
      </c>
      <c r="E30" s="462"/>
      <c r="F30" s="413">
        <v>544275</v>
      </c>
      <c r="G30" s="464"/>
      <c r="H30" s="413">
        <v>232078</v>
      </c>
      <c r="I30" s="462"/>
      <c r="J30" s="413">
        <v>231998</v>
      </c>
      <c r="K30" s="464"/>
      <c r="L30" s="413">
        <v>212110</v>
      </c>
      <c r="M30" s="462"/>
      <c r="N30" s="413">
        <v>218000</v>
      </c>
      <c r="O30" s="351"/>
      <c r="P30" s="413">
        <v>88921</v>
      </c>
      <c r="Q30" s="407"/>
      <c r="R30" s="413">
        <v>94277</v>
      </c>
      <c r="S30" s="447"/>
    </row>
    <row r="31" spans="1:19" ht="14.1" customHeight="1" thickBot="1">
      <c r="B31" s="358" t="s">
        <v>5</v>
      </c>
      <c r="C31" s="483" t="s">
        <v>423</v>
      </c>
      <c r="D31" s="469">
        <v>0.18009450225000889</v>
      </c>
      <c r="E31" s="468"/>
      <c r="F31" s="469">
        <v>0.18256579853934141</v>
      </c>
      <c r="G31" s="471"/>
      <c r="H31" s="469">
        <v>0.24122062410051792</v>
      </c>
      <c r="I31" s="468"/>
      <c r="J31" s="469">
        <v>0.24292881835188229</v>
      </c>
      <c r="K31" s="471"/>
      <c r="L31" s="469">
        <v>-1.2286077978407417E-2</v>
      </c>
      <c r="M31" s="468"/>
      <c r="N31" s="469">
        <v>6.5481651376146699E-2</v>
      </c>
      <c r="O31" s="471"/>
      <c r="P31" s="469">
        <v>0.47945929532956222</v>
      </c>
      <c r="Q31" s="484"/>
      <c r="R31" s="469">
        <v>0.3047615006841542</v>
      </c>
      <c r="S31" s="314"/>
    </row>
    <row r="32" spans="1:19" ht="15" customHeight="1">
      <c r="B32" s="485" t="s">
        <v>314</v>
      </c>
      <c r="N32" s="316"/>
      <c r="P32" s="316"/>
    </row>
    <row r="33" spans="1:2" ht="12.75" customHeight="1">
      <c r="B33" s="485" t="s">
        <v>98</v>
      </c>
    </row>
    <row r="34" spans="1:2" ht="12.75" customHeight="1">
      <c r="A34" s="288">
        <v>1</v>
      </c>
    </row>
  </sheetData>
  <mergeCells count="41">
    <mergeCell ref="N3:O3"/>
    <mergeCell ref="B3:C3"/>
    <mergeCell ref="D3:E3"/>
    <mergeCell ref="B1:S1"/>
    <mergeCell ref="B2:C2"/>
    <mergeCell ref="D2:G2"/>
    <mergeCell ref="H2:K2"/>
    <mergeCell ref="L2:O2"/>
    <mergeCell ref="P2:S2"/>
    <mergeCell ref="B30:C30"/>
    <mergeCell ref="B10:C10"/>
    <mergeCell ref="B11:C11"/>
    <mergeCell ref="B24:C24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12:C12"/>
    <mergeCell ref="B25:C25"/>
    <mergeCell ref="B26:C26"/>
    <mergeCell ref="B27:C27"/>
    <mergeCell ref="B29:C29"/>
    <mergeCell ref="R3:S3"/>
    <mergeCell ref="B4:C4"/>
    <mergeCell ref="B5:C5"/>
    <mergeCell ref="J3:K3"/>
    <mergeCell ref="L3:M3"/>
    <mergeCell ref="B7:C7"/>
    <mergeCell ref="B8:C8"/>
    <mergeCell ref="B9:C9"/>
    <mergeCell ref="B6:C6"/>
    <mergeCell ref="P3:Q3"/>
    <mergeCell ref="F3:G3"/>
    <mergeCell ref="H3:I3"/>
  </mergeCells>
  <conditionalFormatting sqref="D31 F31 H31 J31 L31 N31 P31 R31">
    <cfRule type="cellIs" dxfId="10" priority="1" operator="lessThan">
      <formula>0</formula>
    </cfRule>
  </conditionalFormatting>
  <printOptions horizontalCentered="1" verticalCentered="1"/>
  <pageMargins left="0" right="0" top="1.3779527559055118" bottom="0.78740157480314965" header="0" footer="0"/>
  <pageSetup paperSize="9" scale="72" firstPageNumber="18" orientation="portrait" useFirstPageNumber="1" r:id="rId1"/>
  <headerFooter>
    <oddHeader>&amp;L&amp;G&amp;R&amp;G</oddHeader>
    <oddFooter xml:space="preserve">&amp;C&amp;"Arial Black,Normal"&amp;12 &amp;K03+00029&amp;R&amp;"Arial Black,Gras"&amp;14&amp;K03+000Janvier 2024 | N°53&amp;G           </oddFooter>
  </headerFooter>
  <drawing r:id="rId2"/>
  <legacyDrawingHF r:id="rId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Feuil50">
    <tabColor rgb="FF00B0F0"/>
  </sheetPr>
  <dimension ref="A1:U35"/>
  <sheetViews>
    <sheetView showZeros="0" tabSelected="1" showWhiteSpace="0" zoomScale="70" zoomScaleNormal="70" workbookViewId="0">
      <selection activeCell="Z8" sqref="Z8"/>
    </sheetView>
  </sheetViews>
  <sheetFormatPr baseColWidth="10" defaultColWidth="11.44140625" defaultRowHeight="12.75" customHeight="1"/>
  <cols>
    <col min="1" max="1" width="4.6640625" style="1" customWidth="1"/>
    <col min="2" max="2" width="6.6640625" customWidth="1"/>
    <col min="3" max="3" width="12.33203125" customWidth="1"/>
    <col min="4" max="4" width="7.109375" customWidth="1"/>
    <col min="5" max="5" width="1.33203125" customWidth="1"/>
    <col min="6" max="6" width="8.44140625" customWidth="1"/>
    <col min="7" max="7" width="1.6640625" customWidth="1"/>
    <col min="8" max="8" width="8.33203125" customWidth="1"/>
    <col min="9" max="9" width="1.6640625" customWidth="1"/>
    <col min="10" max="10" width="8" customWidth="1"/>
    <col min="11" max="11" width="1.6640625" customWidth="1"/>
    <col min="12" max="12" width="9.44140625" customWidth="1"/>
    <col min="13" max="13" width="1.6640625" customWidth="1"/>
    <col min="14" max="14" width="8" customWidth="1"/>
    <col min="15" max="15" width="1.6640625" customWidth="1"/>
    <col min="16" max="16" width="8.33203125" customWidth="1"/>
    <col min="17" max="17" width="1.6640625" customWidth="1"/>
    <col min="18" max="18" width="7.44140625" customWidth="1"/>
    <col min="19" max="19" width="2" customWidth="1"/>
    <col min="20" max="20" width="7.6640625" customWidth="1"/>
    <col min="21" max="21" width="2.33203125" customWidth="1"/>
  </cols>
  <sheetData>
    <row r="1" spans="1:21" ht="24" customHeight="1" thickBot="1">
      <c r="B1" s="830" t="s">
        <v>401</v>
      </c>
      <c r="C1" s="830"/>
      <c r="D1" s="830"/>
      <c r="E1" s="830"/>
      <c r="F1" s="830"/>
      <c r="G1" s="830"/>
      <c r="H1" s="830"/>
      <c r="I1" s="830"/>
      <c r="J1" s="830"/>
      <c r="K1" s="830"/>
      <c r="L1" s="830"/>
      <c r="M1" s="830"/>
      <c r="N1" s="830"/>
      <c r="O1" s="830"/>
      <c r="P1" s="830"/>
      <c r="Q1" s="830"/>
      <c r="R1" s="830"/>
      <c r="S1" s="830"/>
      <c r="T1" s="830"/>
      <c r="U1" s="830"/>
    </row>
    <row r="2" spans="1:21" ht="53.25" customHeight="1" thickBot="1">
      <c r="B2" s="909"/>
      <c r="C2" s="910"/>
      <c r="D2" s="911" t="s">
        <v>12</v>
      </c>
      <c r="E2" s="912"/>
      <c r="F2" s="906" t="s">
        <v>127</v>
      </c>
      <c r="G2" s="907"/>
      <c r="H2" s="905" t="s">
        <v>132</v>
      </c>
      <c r="I2" s="905"/>
      <c r="J2" s="906" t="s">
        <v>131</v>
      </c>
      <c r="K2" s="907"/>
      <c r="L2" s="905" t="s">
        <v>130</v>
      </c>
      <c r="M2" s="905"/>
      <c r="N2" s="906" t="s">
        <v>128</v>
      </c>
      <c r="O2" s="907"/>
      <c r="P2" s="905" t="s">
        <v>129</v>
      </c>
      <c r="Q2" s="905"/>
      <c r="R2" s="906" t="s">
        <v>133</v>
      </c>
      <c r="S2" s="907"/>
      <c r="T2" s="905" t="s">
        <v>134</v>
      </c>
      <c r="U2" s="908"/>
    </row>
    <row r="3" spans="1:21" ht="12.75" customHeight="1">
      <c r="B3" s="4" t="s">
        <v>7</v>
      </c>
      <c r="C3" s="7"/>
      <c r="D3" s="2"/>
      <c r="E3" s="85"/>
      <c r="F3" s="42"/>
      <c r="G3" s="86"/>
      <c r="H3" s="40"/>
      <c r="I3" s="85"/>
      <c r="J3" s="42"/>
      <c r="K3" s="86"/>
      <c r="L3" s="40"/>
      <c r="M3" s="85"/>
      <c r="N3" s="42"/>
      <c r="O3" s="86"/>
      <c r="P3" s="40"/>
      <c r="Q3" s="85"/>
      <c r="R3" s="44"/>
      <c r="S3" s="41"/>
      <c r="U3" s="35"/>
    </row>
    <row r="4" spans="1:21" ht="13.2" customHeight="1">
      <c r="A4" s="1">
        <v>23</v>
      </c>
      <c r="B4" s="903">
        <v>45214</v>
      </c>
      <c r="C4" s="904"/>
      <c r="D4" s="14">
        <v>6833</v>
      </c>
      <c r="E4" s="38">
        <v>0</v>
      </c>
      <c r="F4" s="94">
        <v>56</v>
      </c>
      <c r="G4" s="74">
        <v>0</v>
      </c>
      <c r="H4" s="38">
        <v>661</v>
      </c>
      <c r="I4" s="38">
        <v>0</v>
      </c>
      <c r="J4" s="94">
        <v>1144</v>
      </c>
      <c r="K4" s="74">
        <v>0</v>
      </c>
      <c r="L4" s="38">
        <v>790</v>
      </c>
      <c r="M4" s="38">
        <v>0</v>
      </c>
      <c r="N4" s="94">
        <v>45</v>
      </c>
      <c r="O4" s="74">
        <v>0</v>
      </c>
      <c r="P4" s="38">
        <v>1426</v>
      </c>
      <c r="Q4" s="38">
        <v>0</v>
      </c>
      <c r="R4" s="94">
        <v>1649</v>
      </c>
      <c r="S4" s="74">
        <v>0</v>
      </c>
      <c r="T4" s="38">
        <v>1062</v>
      </c>
      <c r="U4" s="37">
        <v>0</v>
      </c>
    </row>
    <row r="5" spans="1:21" ht="13.2" customHeight="1">
      <c r="A5" s="1">
        <v>22</v>
      </c>
      <c r="B5" s="903">
        <v>45245</v>
      </c>
      <c r="C5" s="904"/>
      <c r="D5" s="14">
        <v>6235</v>
      </c>
      <c r="E5" s="38">
        <v>0</v>
      </c>
      <c r="F5" s="94">
        <v>72</v>
      </c>
      <c r="G5" s="74">
        <v>0</v>
      </c>
      <c r="H5" s="38">
        <v>879</v>
      </c>
      <c r="I5" s="38">
        <v>0</v>
      </c>
      <c r="J5" s="94">
        <v>1314</v>
      </c>
      <c r="K5" s="74">
        <v>0</v>
      </c>
      <c r="L5" s="38">
        <v>660</v>
      </c>
      <c r="M5" s="38">
        <v>0</v>
      </c>
      <c r="N5" s="94">
        <v>38</v>
      </c>
      <c r="O5" s="74">
        <v>0</v>
      </c>
      <c r="P5" s="38">
        <v>1077</v>
      </c>
      <c r="Q5" s="38">
        <v>0</v>
      </c>
      <c r="R5" s="94">
        <v>1812</v>
      </c>
      <c r="S5" s="74">
        <v>0</v>
      </c>
      <c r="T5" s="38">
        <v>383</v>
      </c>
      <c r="U5" s="37">
        <v>0</v>
      </c>
    </row>
    <row r="6" spans="1:21" ht="13.2" customHeight="1">
      <c r="A6" s="1">
        <v>21</v>
      </c>
      <c r="B6" s="903">
        <v>45275</v>
      </c>
      <c r="C6" s="904"/>
      <c r="D6" s="14">
        <v>4194</v>
      </c>
      <c r="E6" s="38">
        <v>0</v>
      </c>
      <c r="F6" s="94">
        <v>116</v>
      </c>
      <c r="G6" s="74">
        <v>0</v>
      </c>
      <c r="H6" s="38">
        <v>636</v>
      </c>
      <c r="I6" s="38">
        <v>0</v>
      </c>
      <c r="J6" s="94">
        <v>583</v>
      </c>
      <c r="K6" s="74">
        <v>0</v>
      </c>
      <c r="L6" s="38">
        <v>389</v>
      </c>
      <c r="M6" s="38">
        <v>0</v>
      </c>
      <c r="N6" s="94">
        <v>39</v>
      </c>
      <c r="O6" s="74">
        <v>0</v>
      </c>
      <c r="P6" s="38">
        <v>899</v>
      </c>
      <c r="Q6" s="38">
        <v>0</v>
      </c>
      <c r="R6" s="94">
        <v>1224</v>
      </c>
      <c r="S6" s="74">
        <v>0</v>
      </c>
      <c r="T6" s="38">
        <v>308</v>
      </c>
      <c r="U6" s="37">
        <v>0</v>
      </c>
    </row>
    <row r="7" spans="1:21" ht="13.2" customHeight="1">
      <c r="A7" s="1">
        <v>20</v>
      </c>
      <c r="B7" s="903">
        <v>45306</v>
      </c>
      <c r="C7" s="904"/>
      <c r="D7" s="14">
        <v>4634</v>
      </c>
      <c r="E7" s="38">
        <v>0</v>
      </c>
      <c r="F7" s="94">
        <v>55</v>
      </c>
      <c r="G7" s="74">
        <v>0</v>
      </c>
      <c r="H7" s="38">
        <v>868</v>
      </c>
      <c r="I7" s="38">
        <v>0</v>
      </c>
      <c r="J7" s="94">
        <v>797</v>
      </c>
      <c r="K7" s="74">
        <v>0</v>
      </c>
      <c r="L7" s="38">
        <v>582</v>
      </c>
      <c r="M7" s="38">
        <v>0</v>
      </c>
      <c r="N7" s="94">
        <v>55</v>
      </c>
      <c r="O7" s="74">
        <v>0</v>
      </c>
      <c r="P7" s="38">
        <v>843</v>
      </c>
      <c r="Q7" s="38">
        <v>0</v>
      </c>
      <c r="R7" s="94">
        <v>1185</v>
      </c>
      <c r="S7" s="74">
        <v>0</v>
      </c>
      <c r="T7" s="38">
        <v>249</v>
      </c>
      <c r="U7" s="37">
        <v>0</v>
      </c>
    </row>
    <row r="8" spans="1:21" ht="13.2" customHeight="1">
      <c r="A8" s="1">
        <v>19</v>
      </c>
      <c r="B8" s="903">
        <v>45337</v>
      </c>
      <c r="C8" s="904"/>
      <c r="D8" s="14">
        <v>4895</v>
      </c>
      <c r="E8" s="38">
        <v>0</v>
      </c>
      <c r="F8" s="94">
        <v>120</v>
      </c>
      <c r="G8" s="74">
        <v>0</v>
      </c>
      <c r="H8" s="38">
        <v>484</v>
      </c>
      <c r="I8" s="38">
        <v>0</v>
      </c>
      <c r="J8" s="94">
        <v>1267</v>
      </c>
      <c r="K8" s="74">
        <v>0</v>
      </c>
      <c r="L8" s="38">
        <v>376</v>
      </c>
      <c r="M8" s="38">
        <v>0</v>
      </c>
      <c r="N8" s="94">
        <v>36</v>
      </c>
      <c r="O8" s="74">
        <v>0</v>
      </c>
      <c r="P8" s="38">
        <v>1052</v>
      </c>
      <c r="Q8" s="38">
        <v>0</v>
      </c>
      <c r="R8" s="94">
        <v>1281</v>
      </c>
      <c r="S8" s="74">
        <v>0</v>
      </c>
      <c r="T8" s="38">
        <v>279</v>
      </c>
      <c r="U8" s="37">
        <v>0</v>
      </c>
    </row>
    <row r="9" spans="1:21" ht="13.2" customHeight="1">
      <c r="A9" s="1">
        <v>18</v>
      </c>
      <c r="B9" s="903">
        <v>45366</v>
      </c>
      <c r="C9" s="904"/>
      <c r="D9" s="14">
        <v>4354</v>
      </c>
      <c r="E9" s="38">
        <v>0</v>
      </c>
      <c r="F9" s="94">
        <v>45</v>
      </c>
      <c r="G9" s="74">
        <v>0</v>
      </c>
      <c r="H9" s="38">
        <v>1171</v>
      </c>
      <c r="I9" s="38">
        <v>0</v>
      </c>
      <c r="J9" s="94">
        <v>798</v>
      </c>
      <c r="K9" s="74">
        <v>0</v>
      </c>
      <c r="L9" s="38">
        <v>353</v>
      </c>
      <c r="M9" s="38">
        <v>0</v>
      </c>
      <c r="N9" s="94">
        <v>46</v>
      </c>
      <c r="O9" s="74">
        <v>0</v>
      </c>
      <c r="P9" s="38">
        <v>634</v>
      </c>
      <c r="Q9" s="38">
        <v>0</v>
      </c>
      <c r="R9" s="94">
        <v>1023</v>
      </c>
      <c r="S9" s="74">
        <v>0</v>
      </c>
      <c r="T9" s="38">
        <v>284</v>
      </c>
      <c r="U9" s="37">
        <v>0</v>
      </c>
    </row>
    <row r="10" spans="1:21" ht="13.2" customHeight="1">
      <c r="A10" s="1">
        <v>17</v>
      </c>
      <c r="B10" s="903">
        <v>45397</v>
      </c>
      <c r="C10" s="904"/>
      <c r="D10" s="14">
        <v>5979</v>
      </c>
      <c r="E10" s="38">
        <v>0</v>
      </c>
      <c r="F10" s="94">
        <v>70</v>
      </c>
      <c r="G10" s="74">
        <v>0</v>
      </c>
      <c r="H10" s="38">
        <v>960</v>
      </c>
      <c r="I10" s="38">
        <v>0</v>
      </c>
      <c r="J10" s="94">
        <v>1009</v>
      </c>
      <c r="K10" s="74">
        <v>0</v>
      </c>
      <c r="L10" s="38">
        <v>564</v>
      </c>
      <c r="M10" s="38">
        <v>0</v>
      </c>
      <c r="N10" s="94">
        <v>69</v>
      </c>
      <c r="O10" s="74">
        <v>0</v>
      </c>
      <c r="P10" s="38">
        <v>1613</v>
      </c>
      <c r="Q10" s="38">
        <v>0</v>
      </c>
      <c r="R10" s="94">
        <v>1422</v>
      </c>
      <c r="S10" s="74">
        <v>0</v>
      </c>
      <c r="T10" s="38">
        <v>272</v>
      </c>
      <c r="U10" s="37">
        <v>0</v>
      </c>
    </row>
    <row r="11" spans="1:21" ht="13.2" customHeight="1">
      <c r="A11" s="1">
        <v>16</v>
      </c>
      <c r="B11" s="903">
        <v>45427</v>
      </c>
      <c r="C11" s="904"/>
      <c r="D11" s="14">
        <v>5405</v>
      </c>
      <c r="E11" s="38">
        <v>0</v>
      </c>
      <c r="F11" s="94">
        <v>71</v>
      </c>
      <c r="G11" s="74">
        <v>0</v>
      </c>
      <c r="H11" s="38">
        <v>1166</v>
      </c>
      <c r="I11" s="38">
        <v>0</v>
      </c>
      <c r="J11" s="94">
        <v>734</v>
      </c>
      <c r="K11" s="74">
        <v>0</v>
      </c>
      <c r="L11" s="38">
        <v>270</v>
      </c>
      <c r="M11" s="38">
        <v>0</v>
      </c>
      <c r="N11" s="94">
        <v>32</v>
      </c>
      <c r="O11" s="74">
        <v>0</v>
      </c>
      <c r="P11" s="38">
        <v>1529</v>
      </c>
      <c r="Q11" s="38">
        <v>0</v>
      </c>
      <c r="R11" s="94">
        <v>1316</v>
      </c>
      <c r="S11" s="74">
        <v>0</v>
      </c>
      <c r="T11" s="38">
        <v>287</v>
      </c>
      <c r="U11" s="37">
        <v>0</v>
      </c>
    </row>
    <row r="12" spans="1:21" ht="13.2" customHeight="1">
      <c r="A12" s="1">
        <v>15</v>
      </c>
      <c r="B12" s="903">
        <v>45458</v>
      </c>
      <c r="C12" s="904"/>
      <c r="D12" s="14">
        <v>4206</v>
      </c>
      <c r="E12" s="38">
        <v>0</v>
      </c>
      <c r="F12" s="94">
        <v>28</v>
      </c>
      <c r="G12" s="74">
        <v>0</v>
      </c>
      <c r="H12" s="38">
        <v>804</v>
      </c>
      <c r="I12" s="38">
        <v>0</v>
      </c>
      <c r="J12" s="94">
        <v>1064</v>
      </c>
      <c r="K12" s="74">
        <v>0</v>
      </c>
      <c r="L12" s="38">
        <v>200</v>
      </c>
      <c r="M12" s="38">
        <v>0</v>
      </c>
      <c r="N12" s="94">
        <v>24</v>
      </c>
      <c r="O12" s="74">
        <v>0</v>
      </c>
      <c r="P12" s="38">
        <v>995</v>
      </c>
      <c r="Q12" s="38">
        <v>0</v>
      </c>
      <c r="R12" s="94">
        <v>868</v>
      </c>
      <c r="S12" s="74">
        <v>0</v>
      </c>
      <c r="T12" s="38">
        <v>223</v>
      </c>
      <c r="U12" s="37">
        <v>0</v>
      </c>
    </row>
    <row r="13" spans="1:21" ht="13.2" customHeight="1">
      <c r="A13" s="1">
        <v>14</v>
      </c>
      <c r="B13" s="903">
        <v>45488</v>
      </c>
      <c r="C13" s="904"/>
      <c r="D13" s="14">
        <v>6539</v>
      </c>
      <c r="E13" s="38">
        <v>0</v>
      </c>
      <c r="F13" s="94">
        <v>149</v>
      </c>
      <c r="G13" s="74">
        <v>0</v>
      </c>
      <c r="H13" s="38">
        <v>829</v>
      </c>
      <c r="I13" s="38">
        <v>0</v>
      </c>
      <c r="J13" s="94">
        <v>1279</v>
      </c>
      <c r="K13" s="74">
        <v>0</v>
      </c>
      <c r="L13" s="38">
        <v>357</v>
      </c>
      <c r="M13" s="38">
        <v>0</v>
      </c>
      <c r="N13" s="94">
        <v>57</v>
      </c>
      <c r="O13" s="74">
        <v>0</v>
      </c>
      <c r="P13" s="38">
        <v>1826</v>
      </c>
      <c r="Q13" s="38">
        <v>0</v>
      </c>
      <c r="R13" s="94">
        <v>1697</v>
      </c>
      <c r="S13" s="74">
        <v>0</v>
      </c>
      <c r="T13" s="38">
        <v>345</v>
      </c>
      <c r="U13" s="37">
        <v>0</v>
      </c>
    </row>
    <row r="14" spans="1:21" ht="13.2" customHeight="1">
      <c r="A14" s="1">
        <v>13</v>
      </c>
      <c r="B14" s="903">
        <v>45519</v>
      </c>
      <c r="C14" s="904"/>
      <c r="D14" s="14">
        <v>5310</v>
      </c>
      <c r="E14" s="38">
        <v>0</v>
      </c>
      <c r="F14" s="94">
        <v>50</v>
      </c>
      <c r="G14" s="74">
        <v>0</v>
      </c>
      <c r="H14" s="38">
        <v>1186</v>
      </c>
      <c r="I14" s="38">
        <v>0</v>
      </c>
      <c r="J14" s="94">
        <v>1001</v>
      </c>
      <c r="K14" s="74">
        <v>0</v>
      </c>
      <c r="L14" s="38">
        <v>204</v>
      </c>
      <c r="M14" s="38">
        <v>0</v>
      </c>
      <c r="N14" s="94">
        <v>30</v>
      </c>
      <c r="O14" s="74">
        <v>0</v>
      </c>
      <c r="P14" s="38">
        <v>1356</v>
      </c>
      <c r="Q14" s="38">
        <v>0</v>
      </c>
      <c r="R14" s="94">
        <v>1179</v>
      </c>
      <c r="S14" s="74">
        <v>0</v>
      </c>
      <c r="T14" s="38">
        <v>304</v>
      </c>
      <c r="U14" s="37">
        <v>0</v>
      </c>
    </row>
    <row r="15" spans="1:21" ht="13.2" customHeight="1">
      <c r="A15" s="1">
        <v>12</v>
      </c>
      <c r="B15" s="903">
        <v>45550</v>
      </c>
      <c r="C15" s="904"/>
      <c r="D15" s="14">
        <v>6642</v>
      </c>
      <c r="E15" s="38">
        <v>0</v>
      </c>
      <c r="F15" s="94">
        <v>59</v>
      </c>
      <c r="G15" s="74">
        <v>0</v>
      </c>
      <c r="H15" s="38">
        <v>853</v>
      </c>
      <c r="I15" s="38">
        <v>0</v>
      </c>
      <c r="J15" s="94">
        <v>1118</v>
      </c>
      <c r="K15" s="74">
        <v>0</v>
      </c>
      <c r="L15" s="38">
        <v>453</v>
      </c>
      <c r="M15" s="38">
        <v>0</v>
      </c>
      <c r="N15" s="94">
        <v>46</v>
      </c>
      <c r="O15" s="74">
        <v>0</v>
      </c>
      <c r="P15" s="38">
        <v>2110</v>
      </c>
      <c r="Q15" s="38">
        <v>0</v>
      </c>
      <c r="R15" s="94">
        <v>1619</v>
      </c>
      <c r="S15" s="74">
        <v>0</v>
      </c>
      <c r="T15" s="38">
        <v>384</v>
      </c>
      <c r="U15" s="37">
        <v>0</v>
      </c>
    </row>
    <row r="16" spans="1:21" ht="13.2" customHeight="1">
      <c r="A16" s="1">
        <v>11</v>
      </c>
      <c r="B16" s="903">
        <v>45580</v>
      </c>
      <c r="C16" s="904"/>
      <c r="D16" s="14">
        <v>11076</v>
      </c>
      <c r="E16" s="38">
        <v>0</v>
      </c>
      <c r="F16" s="94">
        <v>113</v>
      </c>
      <c r="G16" s="74">
        <v>0</v>
      </c>
      <c r="H16" s="38">
        <v>1776</v>
      </c>
      <c r="I16" s="38">
        <v>0</v>
      </c>
      <c r="J16" s="94">
        <v>2374</v>
      </c>
      <c r="K16" s="74">
        <v>0</v>
      </c>
      <c r="L16" s="38">
        <v>908</v>
      </c>
      <c r="M16" s="38">
        <v>0</v>
      </c>
      <c r="N16" s="94">
        <v>69</v>
      </c>
      <c r="O16" s="74">
        <v>0</v>
      </c>
      <c r="P16" s="38">
        <v>2123</v>
      </c>
      <c r="Q16" s="38">
        <v>0</v>
      </c>
      <c r="R16" s="94">
        <v>3020</v>
      </c>
      <c r="S16" s="74">
        <v>0</v>
      </c>
      <c r="T16" s="38">
        <v>693</v>
      </c>
      <c r="U16" s="37">
        <v>0</v>
      </c>
    </row>
    <row r="17" spans="1:21" ht="13.2" customHeight="1">
      <c r="A17" s="1">
        <v>10</v>
      </c>
      <c r="B17" s="903">
        <v>45611</v>
      </c>
      <c r="C17" s="904"/>
      <c r="D17" s="14">
        <v>6700</v>
      </c>
      <c r="E17" s="38">
        <v>0</v>
      </c>
      <c r="F17" s="94">
        <v>45</v>
      </c>
      <c r="G17" s="74">
        <v>0</v>
      </c>
      <c r="H17" s="38">
        <v>811</v>
      </c>
      <c r="I17" s="38">
        <v>0</v>
      </c>
      <c r="J17" s="94">
        <v>1502</v>
      </c>
      <c r="K17" s="74">
        <v>0</v>
      </c>
      <c r="L17" s="38">
        <v>618</v>
      </c>
      <c r="M17" s="38">
        <v>0</v>
      </c>
      <c r="N17" s="94">
        <v>39</v>
      </c>
      <c r="O17" s="74">
        <v>0</v>
      </c>
      <c r="P17" s="38">
        <v>1675</v>
      </c>
      <c r="Q17" s="38">
        <v>0</v>
      </c>
      <c r="R17" s="94">
        <v>1667</v>
      </c>
      <c r="S17" s="74">
        <v>0</v>
      </c>
      <c r="T17" s="38">
        <v>343</v>
      </c>
      <c r="U17" s="37">
        <v>0</v>
      </c>
    </row>
    <row r="18" spans="1:21" ht="13.2" customHeight="1">
      <c r="A18" s="1">
        <v>9</v>
      </c>
      <c r="B18" s="903">
        <v>45641</v>
      </c>
      <c r="C18" s="904"/>
      <c r="D18" s="14">
        <v>4318</v>
      </c>
      <c r="E18" s="38">
        <v>0</v>
      </c>
      <c r="F18" s="94">
        <v>39</v>
      </c>
      <c r="G18" s="74">
        <v>0</v>
      </c>
      <c r="H18" s="38">
        <v>816</v>
      </c>
      <c r="I18" s="38">
        <v>0</v>
      </c>
      <c r="J18" s="94">
        <v>627</v>
      </c>
      <c r="K18" s="74">
        <v>0</v>
      </c>
      <c r="L18" s="38">
        <v>330</v>
      </c>
      <c r="M18" s="38">
        <v>0</v>
      </c>
      <c r="N18" s="94">
        <v>37</v>
      </c>
      <c r="O18" s="74">
        <v>0</v>
      </c>
      <c r="P18" s="38">
        <v>1104</v>
      </c>
      <c r="Q18" s="38">
        <v>0</v>
      </c>
      <c r="R18" s="94">
        <v>1128</v>
      </c>
      <c r="S18" s="74">
        <v>0</v>
      </c>
      <c r="T18" s="38">
        <v>237</v>
      </c>
      <c r="U18" s="37">
        <v>0</v>
      </c>
    </row>
    <row r="19" spans="1:21" ht="13.2" customHeight="1">
      <c r="A19" s="1">
        <v>8</v>
      </c>
      <c r="B19" s="903">
        <v>45672</v>
      </c>
      <c r="C19" s="904"/>
      <c r="D19" s="14">
        <v>8500</v>
      </c>
      <c r="E19" s="38">
        <v>0</v>
      </c>
      <c r="F19" s="94">
        <v>66</v>
      </c>
      <c r="G19" s="74">
        <v>0</v>
      </c>
      <c r="H19" s="38">
        <v>983</v>
      </c>
      <c r="I19" s="38">
        <v>0</v>
      </c>
      <c r="J19" s="94">
        <v>2200</v>
      </c>
      <c r="K19" s="74">
        <v>0</v>
      </c>
      <c r="L19" s="38">
        <v>640</v>
      </c>
      <c r="M19" s="38">
        <v>0</v>
      </c>
      <c r="N19" s="94">
        <v>69</v>
      </c>
      <c r="O19" s="74">
        <v>0</v>
      </c>
      <c r="P19" s="38">
        <v>1986</v>
      </c>
      <c r="Q19" s="38">
        <v>0</v>
      </c>
      <c r="R19" s="94">
        <v>2224</v>
      </c>
      <c r="S19" s="74">
        <v>0</v>
      </c>
      <c r="T19" s="38">
        <v>332</v>
      </c>
      <c r="U19" s="37">
        <v>0</v>
      </c>
    </row>
    <row r="20" spans="1:21" ht="13.2" customHeight="1">
      <c r="A20" s="1">
        <v>7</v>
      </c>
      <c r="B20" s="903">
        <v>45703</v>
      </c>
      <c r="C20" s="904"/>
      <c r="D20" s="14">
        <v>6140</v>
      </c>
      <c r="E20" s="38">
        <v>0</v>
      </c>
      <c r="F20" s="94">
        <v>30</v>
      </c>
      <c r="G20" s="74">
        <v>0</v>
      </c>
      <c r="H20" s="38">
        <v>669</v>
      </c>
      <c r="I20" s="38">
        <v>0</v>
      </c>
      <c r="J20" s="94">
        <v>1219</v>
      </c>
      <c r="K20" s="74">
        <v>0</v>
      </c>
      <c r="L20" s="38">
        <v>339</v>
      </c>
      <c r="M20" s="38">
        <v>0</v>
      </c>
      <c r="N20" s="94">
        <v>26</v>
      </c>
      <c r="O20" s="74">
        <v>0</v>
      </c>
      <c r="P20" s="38">
        <v>2016</v>
      </c>
      <c r="Q20" s="38">
        <v>0</v>
      </c>
      <c r="R20" s="94">
        <v>1575</v>
      </c>
      <c r="S20" s="74">
        <v>0</v>
      </c>
      <c r="T20" s="38">
        <v>266</v>
      </c>
      <c r="U20" s="37">
        <v>0</v>
      </c>
    </row>
    <row r="21" spans="1:21" ht="13.2" customHeight="1">
      <c r="A21" s="1">
        <v>6</v>
      </c>
      <c r="B21" s="903">
        <v>45731</v>
      </c>
      <c r="C21" s="904"/>
      <c r="D21" s="14">
        <v>5317</v>
      </c>
      <c r="E21" s="38">
        <v>0</v>
      </c>
      <c r="F21" s="94">
        <v>93</v>
      </c>
      <c r="G21" s="74">
        <v>0</v>
      </c>
      <c r="H21" s="38">
        <v>316</v>
      </c>
      <c r="I21" s="38">
        <v>0</v>
      </c>
      <c r="J21" s="94">
        <v>1156</v>
      </c>
      <c r="K21" s="74">
        <v>0</v>
      </c>
      <c r="L21" s="38">
        <v>376</v>
      </c>
      <c r="M21" s="38">
        <v>0</v>
      </c>
      <c r="N21" s="94">
        <v>37</v>
      </c>
      <c r="O21" s="74">
        <v>0</v>
      </c>
      <c r="P21" s="38">
        <v>1461</v>
      </c>
      <c r="Q21" s="38">
        <v>0</v>
      </c>
      <c r="R21" s="94">
        <v>1550</v>
      </c>
      <c r="S21" s="74">
        <v>0</v>
      </c>
      <c r="T21" s="38">
        <v>328</v>
      </c>
      <c r="U21" s="37">
        <v>0</v>
      </c>
    </row>
    <row r="22" spans="1:21" ht="13.2" customHeight="1">
      <c r="A22" s="1">
        <v>5</v>
      </c>
      <c r="B22" s="903">
        <v>45762</v>
      </c>
      <c r="C22" s="904"/>
      <c r="D22" s="14">
        <v>9034</v>
      </c>
      <c r="E22" s="38">
        <v>0</v>
      </c>
      <c r="F22" s="94">
        <v>106</v>
      </c>
      <c r="G22" s="74">
        <v>0</v>
      </c>
      <c r="H22" s="38">
        <v>1299</v>
      </c>
      <c r="I22" s="38">
        <v>0</v>
      </c>
      <c r="J22" s="94">
        <v>1974</v>
      </c>
      <c r="K22" s="74">
        <v>0</v>
      </c>
      <c r="L22" s="38">
        <v>585</v>
      </c>
      <c r="M22" s="38">
        <v>0</v>
      </c>
      <c r="N22" s="94">
        <v>53</v>
      </c>
      <c r="O22" s="74">
        <v>0</v>
      </c>
      <c r="P22" s="38">
        <v>2489</v>
      </c>
      <c r="Q22" s="38">
        <v>0</v>
      </c>
      <c r="R22" s="94">
        <v>1954</v>
      </c>
      <c r="S22" s="74">
        <v>0</v>
      </c>
      <c r="T22" s="38">
        <v>574</v>
      </c>
      <c r="U22" s="37">
        <v>0</v>
      </c>
    </row>
    <row r="23" spans="1:21" ht="13.2" customHeight="1">
      <c r="A23" s="1">
        <v>4</v>
      </c>
      <c r="B23" s="903">
        <v>45792</v>
      </c>
      <c r="C23" s="904"/>
      <c r="D23" s="14">
        <v>6812</v>
      </c>
      <c r="E23" s="38">
        <v>0</v>
      </c>
      <c r="F23" s="94">
        <v>109</v>
      </c>
      <c r="G23" s="74">
        <v>0</v>
      </c>
      <c r="H23" s="38">
        <v>453</v>
      </c>
      <c r="I23" s="38">
        <v>0</v>
      </c>
      <c r="J23" s="94">
        <v>2350</v>
      </c>
      <c r="K23" s="74">
        <v>0</v>
      </c>
      <c r="L23" s="38">
        <v>334</v>
      </c>
      <c r="M23" s="38">
        <v>0</v>
      </c>
      <c r="N23" s="94">
        <v>42</v>
      </c>
      <c r="O23" s="74">
        <v>0</v>
      </c>
      <c r="P23" s="38">
        <v>1443</v>
      </c>
      <c r="Q23" s="38">
        <v>0</v>
      </c>
      <c r="R23" s="94">
        <v>1765</v>
      </c>
      <c r="S23" s="74">
        <v>0</v>
      </c>
      <c r="T23" s="38">
        <v>316</v>
      </c>
      <c r="U23" s="37">
        <v>0</v>
      </c>
    </row>
    <row r="24" spans="1:21" ht="13.2" customHeight="1">
      <c r="A24" s="1">
        <v>3</v>
      </c>
      <c r="B24" s="903">
        <v>45823</v>
      </c>
      <c r="C24" s="904"/>
      <c r="D24" s="14">
        <v>4715</v>
      </c>
      <c r="E24" s="38">
        <v>0</v>
      </c>
      <c r="F24" s="94">
        <v>107</v>
      </c>
      <c r="G24" s="74">
        <v>0</v>
      </c>
      <c r="H24" s="38">
        <v>520</v>
      </c>
      <c r="I24" s="38">
        <v>0</v>
      </c>
      <c r="J24" s="94">
        <v>1017</v>
      </c>
      <c r="K24" s="74">
        <v>0</v>
      </c>
      <c r="L24" s="38">
        <v>202</v>
      </c>
      <c r="M24" s="38">
        <v>0</v>
      </c>
      <c r="N24" s="94">
        <v>35</v>
      </c>
      <c r="O24" s="74">
        <v>0</v>
      </c>
      <c r="P24" s="38">
        <v>1120</v>
      </c>
      <c r="Q24" s="38">
        <v>0</v>
      </c>
      <c r="R24" s="94">
        <v>1491</v>
      </c>
      <c r="S24" s="74">
        <v>0</v>
      </c>
      <c r="T24" s="38">
        <v>223</v>
      </c>
      <c r="U24" s="37">
        <v>0</v>
      </c>
    </row>
    <row r="25" spans="1:21" ht="13.2" customHeight="1">
      <c r="A25" s="1">
        <v>2</v>
      </c>
      <c r="B25" s="903">
        <v>45853</v>
      </c>
      <c r="C25" s="904"/>
      <c r="D25" s="14">
        <v>8911</v>
      </c>
      <c r="E25" s="38">
        <v>0</v>
      </c>
      <c r="F25" s="94">
        <v>165</v>
      </c>
      <c r="G25" s="74">
        <v>0</v>
      </c>
      <c r="H25" s="38">
        <v>1222</v>
      </c>
      <c r="I25" s="38">
        <v>0</v>
      </c>
      <c r="J25" s="94">
        <v>1745</v>
      </c>
      <c r="K25" s="74">
        <v>0</v>
      </c>
      <c r="L25" s="38">
        <v>402</v>
      </c>
      <c r="M25" s="38">
        <v>0</v>
      </c>
      <c r="N25" s="94">
        <v>54</v>
      </c>
      <c r="O25" s="74">
        <v>0</v>
      </c>
      <c r="P25" s="38">
        <v>2417</v>
      </c>
      <c r="Q25" s="38">
        <v>0</v>
      </c>
      <c r="R25" s="94">
        <v>2333</v>
      </c>
      <c r="S25" s="74">
        <v>0</v>
      </c>
      <c r="T25" s="38">
        <v>573</v>
      </c>
      <c r="U25" s="37">
        <v>0</v>
      </c>
    </row>
    <row r="26" spans="1:21" ht="13.2" customHeight="1">
      <c r="A26" s="1">
        <v>1</v>
      </c>
      <c r="B26" s="903">
        <v>45884</v>
      </c>
      <c r="C26" s="904"/>
      <c r="D26" s="14">
        <v>4799</v>
      </c>
      <c r="E26" s="38">
        <v>0</v>
      </c>
      <c r="F26" s="94">
        <v>88</v>
      </c>
      <c r="G26" s="74">
        <v>0</v>
      </c>
      <c r="H26" s="38">
        <v>476</v>
      </c>
      <c r="I26" s="38">
        <v>0</v>
      </c>
      <c r="J26" s="94">
        <v>976</v>
      </c>
      <c r="K26" s="74">
        <v>0</v>
      </c>
      <c r="L26" s="38">
        <v>288</v>
      </c>
      <c r="M26" s="38">
        <v>0</v>
      </c>
      <c r="N26" s="94">
        <v>52</v>
      </c>
      <c r="O26" s="74">
        <v>0</v>
      </c>
      <c r="P26" s="38">
        <v>1402</v>
      </c>
      <c r="Q26" s="38">
        <v>0</v>
      </c>
      <c r="R26" s="94">
        <v>1224</v>
      </c>
      <c r="S26" s="74">
        <v>0</v>
      </c>
      <c r="T26" s="38">
        <v>293</v>
      </c>
      <c r="U26" s="37">
        <v>0</v>
      </c>
    </row>
    <row r="27" spans="1:21" ht="13.2" customHeight="1">
      <c r="A27" s="1">
        <v>0</v>
      </c>
      <c r="B27" s="903">
        <v>45915</v>
      </c>
      <c r="C27" s="904"/>
      <c r="D27" s="14">
        <v>5951</v>
      </c>
      <c r="E27" s="38">
        <v>0</v>
      </c>
      <c r="F27" s="94">
        <v>94</v>
      </c>
      <c r="G27" s="74">
        <v>0</v>
      </c>
      <c r="H27" s="38">
        <v>1122</v>
      </c>
      <c r="I27" s="38">
        <v>0</v>
      </c>
      <c r="J27" s="94">
        <v>1027</v>
      </c>
      <c r="K27" s="74">
        <v>0</v>
      </c>
      <c r="L27" s="38">
        <v>494</v>
      </c>
      <c r="M27" s="38">
        <v>0</v>
      </c>
      <c r="N27" s="94">
        <v>31</v>
      </c>
      <c r="O27" s="74">
        <v>0</v>
      </c>
      <c r="P27" s="38">
        <v>1602</v>
      </c>
      <c r="Q27" s="38">
        <v>0</v>
      </c>
      <c r="R27" s="94">
        <v>1263</v>
      </c>
      <c r="S27" s="74">
        <v>0</v>
      </c>
      <c r="T27" s="38">
        <v>318</v>
      </c>
      <c r="U27" s="37">
        <v>0</v>
      </c>
    </row>
    <row r="28" spans="1:21" ht="13.2" customHeight="1">
      <c r="B28" s="2"/>
      <c r="C28" s="26"/>
      <c r="D28" s="14"/>
      <c r="E28" s="26"/>
      <c r="F28" s="57"/>
      <c r="G28" s="5"/>
      <c r="H28" s="26"/>
      <c r="I28" s="26"/>
      <c r="J28" s="57"/>
      <c r="K28" s="5"/>
      <c r="L28" s="26"/>
      <c r="M28" s="26"/>
      <c r="N28" s="57"/>
      <c r="O28" s="5"/>
      <c r="R28" s="44"/>
      <c r="S28" s="95"/>
      <c r="U28" s="35"/>
    </row>
    <row r="29" spans="1:21" ht="13.2" customHeight="1">
      <c r="A29" s="1">
        <v>2023</v>
      </c>
      <c r="B29" s="901" t="s">
        <v>494</v>
      </c>
      <c r="C29" s="902"/>
      <c r="D29" s="67">
        <v>60179</v>
      </c>
      <c r="E29" s="29"/>
      <c r="F29" s="75">
        <v>858</v>
      </c>
      <c r="G29" s="76"/>
      <c r="H29" s="72">
        <v>7060</v>
      </c>
      <c r="I29" s="69"/>
      <c r="J29" s="75">
        <v>13664</v>
      </c>
      <c r="K29" s="76"/>
      <c r="L29" s="72">
        <v>3660</v>
      </c>
      <c r="M29" s="69"/>
      <c r="N29" s="75">
        <v>399</v>
      </c>
      <c r="O29" s="76"/>
      <c r="P29" s="72">
        <v>15936</v>
      </c>
      <c r="R29" s="75">
        <v>15379</v>
      </c>
      <c r="S29" s="95"/>
      <c r="T29" s="75">
        <v>3223</v>
      </c>
      <c r="U29" s="35"/>
    </row>
    <row r="30" spans="1:21" ht="13.2" customHeight="1">
      <c r="A30" s="1">
        <v>2022</v>
      </c>
      <c r="B30" s="901" t="s">
        <v>495</v>
      </c>
      <c r="C30" s="902"/>
      <c r="D30" s="70">
        <v>47964</v>
      </c>
      <c r="E30" s="31"/>
      <c r="F30" s="77">
        <v>647</v>
      </c>
      <c r="G30" s="66"/>
      <c r="H30" s="73">
        <v>8321</v>
      </c>
      <c r="I30" s="31"/>
      <c r="J30" s="77">
        <v>9067</v>
      </c>
      <c r="K30" s="66"/>
      <c r="L30" s="73">
        <v>3359</v>
      </c>
      <c r="M30" s="31"/>
      <c r="N30" s="77">
        <v>395</v>
      </c>
      <c r="O30" s="66"/>
      <c r="P30" s="73">
        <v>11958</v>
      </c>
      <c r="Q30" s="71"/>
      <c r="R30" s="77">
        <v>11590</v>
      </c>
      <c r="S30" s="95"/>
      <c r="T30" s="77">
        <v>2627</v>
      </c>
      <c r="U30" s="35"/>
    </row>
    <row r="31" spans="1:21" ht="13.2" customHeight="1">
      <c r="B31" s="58" t="s">
        <v>5</v>
      </c>
      <c r="C31" s="59" t="s">
        <v>423</v>
      </c>
      <c r="D31" s="80">
        <v>0.25467016929363684</v>
      </c>
      <c r="E31" s="71"/>
      <c r="F31" s="78">
        <v>0.32612055641421955</v>
      </c>
      <c r="G31" s="79"/>
      <c r="H31" s="32">
        <v>-0.15154428554260302</v>
      </c>
      <c r="I31" s="32"/>
      <c r="J31" s="78">
        <v>0.50700341899194878</v>
      </c>
      <c r="K31" s="79"/>
      <c r="L31" s="32">
        <v>8.9610002977076553E-2</v>
      </c>
      <c r="M31" s="32"/>
      <c r="N31" s="78">
        <v>1.0126582278481067E-2</v>
      </c>
      <c r="O31" s="79"/>
      <c r="P31" s="32">
        <v>0.33266432513798283</v>
      </c>
      <c r="Q31" s="71"/>
      <c r="R31" s="78">
        <v>0.3269197584124246</v>
      </c>
      <c r="S31" s="95"/>
      <c r="T31" s="78">
        <v>0.22687476208602964</v>
      </c>
      <c r="U31" s="35"/>
    </row>
    <row r="32" spans="1:21" ht="13.2" customHeight="1" thickBot="1">
      <c r="B32" s="3"/>
      <c r="C32" s="27"/>
      <c r="D32" s="9"/>
      <c r="E32" s="27"/>
      <c r="F32" s="45"/>
      <c r="G32" s="6"/>
      <c r="H32" s="27"/>
      <c r="I32" s="27"/>
      <c r="J32" s="45"/>
      <c r="K32" s="6"/>
      <c r="L32" s="27"/>
      <c r="M32" s="27"/>
      <c r="N32" s="81"/>
      <c r="O32" s="82"/>
      <c r="P32" s="36"/>
      <c r="Q32" s="36"/>
      <c r="R32" s="83"/>
      <c r="S32" s="96"/>
      <c r="T32" s="36"/>
      <c r="U32" s="34"/>
    </row>
    <row r="33" spans="2:21" ht="14.7" customHeight="1">
      <c r="B33" s="15" t="s">
        <v>135</v>
      </c>
      <c r="N33" s="12"/>
      <c r="P33" s="12"/>
      <c r="R33" s="12" t="s">
        <v>267</v>
      </c>
    </row>
    <row r="34" spans="2:21" s="1" customFormat="1" ht="0.75" customHeight="1"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</row>
    <row r="35" spans="2:21" s="1" customFormat="1" ht="12.75" hidden="1" customHeight="1"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</row>
  </sheetData>
  <mergeCells count="38">
    <mergeCell ref="B1:S1"/>
    <mergeCell ref="T1:U1"/>
    <mergeCell ref="B18:C18"/>
    <mergeCell ref="T2:U2"/>
    <mergeCell ref="B7:C7"/>
    <mergeCell ref="B4:C4"/>
    <mergeCell ref="B5:C5"/>
    <mergeCell ref="B12:C12"/>
    <mergeCell ref="B13:C13"/>
    <mergeCell ref="B14:C14"/>
    <mergeCell ref="B15:C15"/>
    <mergeCell ref="B16:C16"/>
    <mergeCell ref="B6:C6"/>
    <mergeCell ref="B2:C2"/>
    <mergeCell ref="D2:E2"/>
    <mergeCell ref="F2:G2"/>
    <mergeCell ref="L2:M2"/>
    <mergeCell ref="N2:O2"/>
    <mergeCell ref="J2:K2"/>
    <mergeCell ref="P2:Q2"/>
    <mergeCell ref="R2:S2"/>
    <mergeCell ref="H2:I2"/>
    <mergeCell ref="B26:C26"/>
    <mergeCell ref="B27:C27"/>
    <mergeCell ref="B29:C29"/>
    <mergeCell ref="B19:C19"/>
    <mergeCell ref="B8:C8"/>
    <mergeCell ref="B9:C9"/>
    <mergeCell ref="B10:C10"/>
    <mergeCell ref="B11:C11"/>
    <mergeCell ref="B17:C17"/>
    <mergeCell ref="B30:C30"/>
    <mergeCell ref="B20:C20"/>
    <mergeCell ref="B21:C21"/>
    <mergeCell ref="B22:C22"/>
    <mergeCell ref="B23:C23"/>
    <mergeCell ref="B24:C24"/>
    <mergeCell ref="B25:C25"/>
  </mergeCells>
  <conditionalFormatting sqref="D31 F31 H31 J31 L31 N31 P31 R31 T31">
    <cfRule type="cellIs" dxfId="9" priority="3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5" firstPageNumber="30" orientation="portrait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</oddFooter>
  </headerFooter>
  <rowBreaks count="1" manualBreakCount="1">
    <brk id="38" min="1" max="20" man="1"/>
  </rowBreaks>
  <drawing r:id="rId2"/>
  <legacyDrawingHF r:id="rId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Feuil51">
    <tabColor rgb="FF00B0F0"/>
  </sheetPr>
  <dimension ref="A1:Q34"/>
  <sheetViews>
    <sheetView showWhiteSpace="0" topLeftCell="A2" zoomScale="85" zoomScaleNormal="85" zoomScaleSheetLayoutView="70" zoomScalePageLayoutView="90" workbookViewId="0">
      <selection activeCell="B32" sqref="B32:C32"/>
    </sheetView>
  </sheetViews>
  <sheetFormatPr baseColWidth="10" defaultColWidth="11.44140625" defaultRowHeight="12.75" customHeight="1"/>
  <cols>
    <col min="1" max="1" width="4.6640625" style="1" customWidth="1"/>
    <col min="2" max="2" width="8.5546875" customWidth="1"/>
    <col min="3" max="3" width="12.33203125" customWidth="1"/>
    <col min="4" max="4" width="8.33203125" customWidth="1"/>
    <col min="5" max="5" width="1.5546875" customWidth="1"/>
    <col min="6" max="6" width="9" customWidth="1"/>
    <col min="7" max="7" width="1.6640625" customWidth="1"/>
    <col min="8" max="8" width="8.6640625" customWidth="1"/>
    <col min="9" max="9" width="1.6640625" customWidth="1"/>
    <col min="10" max="10" width="8.6640625" customWidth="1"/>
    <col min="11" max="11" width="1.6640625" customWidth="1"/>
    <col min="12" max="12" width="9.44140625" customWidth="1"/>
    <col min="13" max="13" width="1.6640625" customWidth="1"/>
    <col min="14" max="14" width="9" customWidth="1"/>
    <col min="15" max="15" width="1.6640625" customWidth="1"/>
    <col min="16" max="16" width="8.6640625" customWidth="1"/>
    <col min="17" max="17" width="1.6640625" customWidth="1"/>
  </cols>
  <sheetData>
    <row r="1" spans="1:17" ht="29.25" customHeight="1" thickBot="1">
      <c r="B1" s="918" t="s">
        <v>412</v>
      </c>
      <c r="C1" s="918"/>
      <c r="D1" s="918"/>
      <c r="E1" s="918"/>
      <c r="F1" s="918"/>
      <c r="G1" s="918"/>
      <c r="H1" s="918"/>
      <c r="I1" s="918"/>
      <c r="J1" s="918"/>
      <c r="K1" s="918"/>
      <c r="L1" s="918"/>
      <c r="M1" s="918"/>
      <c r="N1" s="918"/>
      <c r="O1" s="918"/>
      <c r="P1" s="918"/>
      <c r="Q1" s="918"/>
    </row>
    <row r="2" spans="1:17" ht="24" customHeight="1" thickBot="1">
      <c r="B2" s="925"/>
      <c r="C2" s="926"/>
      <c r="D2" s="913" t="s">
        <v>174</v>
      </c>
      <c r="E2" s="914"/>
      <c r="F2" s="913" t="s">
        <v>176</v>
      </c>
      <c r="G2" s="914"/>
      <c r="H2" s="914"/>
      <c r="I2" s="914"/>
      <c r="J2" s="914"/>
      <c r="K2" s="914"/>
      <c r="L2" s="913" t="s">
        <v>175</v>
      </c>
      <c r="M2" s="914"/>
      <c r="N2" s="914"/>
      <c r="O2" s="914"/>
      <c r="P2" s="914"/>
      <c r="Q2" s="924"/>
    </row>
    <row r="3" spans="1:17" ht="53.25" customHeight="1" thickBot="1">
      <c r="B3" s="927"/>
      <c r="C3" s="928"/>
      <c r="D3" s="910"/>
      <c r="E3" s="910"/>
      <c r="F3" s="919" t="s">
        <v>177</v>
      </c>
      <c r="G3" s="920"/>
      <c r="H3" s="921" t="s">
        <v>178</v>
      </c>
      <c r="I3" s="922"/>
      <c r="J3" s="920" t="s">
        <v>179</v>
      </c>
      <c r="K3" s="920"/>
      <c r="L3" s="919" t="s">
        <v>177</v>
      </c>
      <c r="M3" s="920"/>
      <c r="N3" s="921" t="s">
        <v>178</v>
      </c>
      <c r="O3" s="920"/>
      <c r="P3" s="919" t="s">
        <v>179</v>
      </c>
      <c r="Q3" s="923"/>
    </row>
    <row r="4" spans="1:17" ht="12.75" customHeight="1">
      <c r="B4" s="4" t="s">
        <v>7</v>
      </c>
      <c r="C4" s="10"/>
      <c r="D4" s="40"/>
      <c r="E4" s="85"/>
      <c r="F4" s="2"/>
      <c r="G4" s="85"/>
      <c r="H4" s="42"/>
      <c r="I4" s="86"/>
      <c r="J4" s="40"/>
      <c r="K4" s="85"/>
      <c r="L4" s="2"/>
      <c r="M4" s="85"/>
      <c r="N4" s="42"/>
      <c r="O4" s="86"/>
      <c r="P4" s="40"/>
      <c r="Q4" s="84"/>
    </row>
    <row r="5" spans="1:17" ht="13.5" customHeight="1">
      <c r="A5" s="1">
        <v>23</v>
      </c>
      <c r="B5" s="903">
        <v>45214</v>
      </c>
      <c r="C5" s="915"/>
      <c r="D5" s="28">
        <v>148</v>
      </c>
      <c r="E5" s="211">
        <v>0</v>
      </c>
      <c r="F5" s="14">
        <v>3</v>
      </c>
      <c r="G5" s="211">
        <v>0</v>
      </c>
      <c r="H5" s="43">
        <v>19</v>
      </c>
      <c r="I5" s="210">
        <v>0</v>
      </c>
      <c r="J5" s="28">
        <v>43</v>
      </c>
      <c r="K5" s="211">
        <v>0</v>
      </c>
      <c r="L5" s="14">
        <v>3</v>
      </c>
      <c r="M5" s="211">
        <v>0</v>
      </c>
      <c r="N5" s="43">
        <v>28</v>
      </c>
      <c r="O5" s="210">
        <v>0</v>
      </c>
      <c r="P5" s="28">
        <v>52</v>
      </c>
      <c r="Q5" s="212">
        <v>0</v>
      </c>
    </row>
    <row r="6" spans="1:17" ht="13.5" customHeight="1">
      <c r="A6" s="1">
        <v>22</v>
      </c>
      <c r="B6" s="903">
        <v>45245</v>
      </c>
      <c r="C6" s="915"/>
      <c r="D6" s="28">
        <v>161</v>
      </c>
      <c r="E6" s="211">
        <v>0</v>
      </c>
      <c r="F6" s="14">
        <v>0</v>
      </c>
      <c r="G6" s="211">
        <v>0</v>
      </c>
      <c r="H6" s="43">
        <v>13</v>
      </c>
      <c r="I6" s="210">
        <v>0</v>
      </c>
      <c r="J6" s="28">
        <v>56</v>
      </c>
      <c r="K6" s="211">
        <v>0</v>
      </c>
      <c r="L6" s="14">
        <v>0</v>
      </c>
      <c r="M6" s="211">
        <v>0</v>
      </c>
      <c r="N6" s="43">
        <v>21</v>
      </c>
      <c r="O6" s="210">
        <v>0</v>
      </c>
      <c r="P6" s="28">
        <v>71</v>
      </c>
      <c r="Q6" s="212">
        <v>0</v>
      </c>
    </row>
    <row r="7" spans="1:17" ht="13.5" customHeight="1">
      <c r="A7" s="1">
        <v>21</v>
      </c>
      <c r="B7" s="903">
        <v>45275</v>
      </c>
      <c r="C7" s="915"/>
      <c r="D7" s="28">
        <v>406</v>
      </c>
      <c r="E7" s="211">
        <v>0</v>
      </c>
      <c r="F7" s="14">
        <v>1</v>
      </c>
      <c r="G7" s="211">
        <v>0</v>
      </c>
      <c r="H7" s="43">
        <v>49</v>
      </c>
      <c r="I7" s="210">
        <v>0</v>
      </c>
      <c r="J7" s="28">
        <v>145</v>
      </c>
      <c r="K7" s="211">
        <v>0</v>
      </c>
      <c r="L7" s="14">
        <v>2</v>
      </c>
      <c r="M7" s="211">
        <v>0</v>
      </c>
      <c r="N7" s="43">
        <v>44</v>
      </c>
      <c r="O7" s="210">
        <v>0</v>
      </c>
      <c r="P7" s="28">
        <v>165</v>
      </c>
      <c r="Q7" s="212">
        <v>0</v>
      </c>
    </row>
    <row r="8" spans="1:17" ht="13.5" customHeight="1">
      <c r="A8" s="1">
        <v>20</v>
      </c>
      <c r="B8" s="903">
        <v>45306</v>
      </c>
      <c r="C8" s="915"/>
      <c r="D8" s="28">
        <v>649</v>
      </c>
      <c r="E8" s="211">
        <v>0</v>
      </c>
      <c r="F8" s="14">
        <v>3</v>
      </c>
      <c r="G8" s="211">
        <v>0</v>
      </c>
      <c r="H8" s="43">
        <v>32</v>
      </c>
      <c r="I8" s="210">
        <v>0</v>
      </c>
      <c r="J8" s="28">
        <v>210</v>
      </c>
      <c r="K8" s="211">
        <v>0</v>
      </c>
      <c r="L8" s="14">
        <v>2</v>
      </c>
      <c r="M8" s="211">
        <v>0</v>
      </c>
      <c r="N8" s="43">
        <v>30</v>
      </c>
      <c r="O8" s="210">
        <v>0</v>
      </c>
      <c r="P8" s="28">
        <v>372</v>
      </c>
      <c r="Q8" s="212">
        <v>0</v>
      </c>
    </row>
    <row r="9" spans="1:17" ht="13.5" customHeight="1">
      <c r="A9" s="1">
        <v>19</v>
      </c>
      <c r="B9" s="903">
        <v>45337</v>
      </c>
      <c r="C9" s="915"/>
      <c r="D9" s="28">
        <v>237</v>
      </c>
      <c r="E9" s="211">
        <v>0</v>
      </c>
      <c r="F9" s="14">
        <v>3</v>
      </c>
      <c r="G9" s="211">
        <v>0</v>
      </c>
      <c r="H9" s="43">
        <v>25</v>
      </c>
      <c r="I9" s="210">
        <v>0</v>
      </c>
      <c r="J9" s="28">
        <v>68</v>
      </c>
      <c r="K9" s="211">
        <v>0</v>
      </c>
      <c r="L9" s="14">
        <v>3</v>
      </c>
      <c r="M9" s="211">
        <v>0</v>
      </c>
      <c r="N9" s="43">
        <v>42</v>
      </c>
      <c r="O9" s="210">
        <v>0</v>
      </c>
      <c r="P9" s="28">
        <v>96</v>
      </c>
      <c r="Q9" s="212">
        <v>0</v>
      </c>
    </row>
    <row r="10" spans="1:17" ht="13.5" customHeight="1">
      <c r="A10" s="1">
        <v>18</v>
      </c>
      <c r="B10" s="903">
        <v>45366</v>
      </c>
      <c r="C10" s="915"/>
      <c r="D10" s="28">
        <v>173</v>
      </c>
      <c r="E10" s="211">
        <v>0</v>
      </c>
      <c r="F10" s="14">
        <v>1</v>
      </c>
      <c r="G10" s="211">
        <v>0</v>
      </c>
      <c r="H10" s="43">
        <v>25</v>
      </c>
      <c r="I10" s="210">
        <v>0</v>
      </c>
      <c r="J10" s="28">
        <v>51</v>
      </c>
      <c r="K10" s="211">
        <v>0</v>
      </c>
      <c r="L10" s="14">
        <v>2</v>
      </c>
      <c r="M10" s="211">
        <v>0</v>
      </c>
      <c r="N10" s="43">
        <v>24</v>
      </c>
      <c r="O10" s="210">
        <v>0</v>
      </c>
      <c r="P10" s="28">
        <v>70</v>
      </c>
      <c r="Q10" s="212">
        <v>0</v>
      </c>
    </row>
    <row r="11" spans="1:17" ht="13.5" customHeight="1">
      <c r="A11" s="1">
        <v>17</v>
      </c>
      <c r="B11" s="903">
        <v>45397</v>
      </c>
      <c r="C11" s="915"/>
      <c r="D11" s="28">
        <v>218</v>
      </c>
      <c r="E11" s="211">
        <v>0</v>
      </c>
      <c r="F11" s="14">
        <v>0</v>
      </c>
      <c r="G11" s="211">
        <v>0</v>
      </c>
      <c r="H11" s="43">
        <v>21</v>
      </c>
      <c r="I11" s="210">
        <v>0</v>
      </c>
      <c r="J11" s="28">
        <v>64</v>
      </c>
      <c r="K11" s="211">
        <v>0</v>
      </c>
      <c r="L11" s="14">
        <v>2</v>
      </c>
      <c r="M11" s="211">
        <v>0</v>
      </c>
      <c r="N11" s="43">
        <v>23</v>
      </c>
      <c r="O11" s="210">
        <v>0</v>
      </c>
      <c r="P11" s="28">
        <v>108</v>
      </c>
      <c r="Q11" s="212">
        <v>0</v>
      </c>
    </row>
    <row r="12" spans="1:17" ht="13.5" customHeight="1">
      <c r="A12" s="1">
        <v>16</v>
      </c>
      <c r="B12" s="903">
        <v>45427</v>
      </c>
      <c r="C12" s="915"/>
      <c r="D12" s="28">
        <v>107</v>
      </c>
      <c r="E12" s="211">
        <v>0</v>
      </c>
      <c r="F12" s="14">
        <v>1</v>
      </c>
      <c r="G12" s="211">
        <v>0</v>
      </c>
      <c r="H12" s="43">
        <v>12</v>
      </c>
      <c r="I12" s="210">
        <v>0</v>
      </c>
      <c r="J12" s="28">
        <v>30</v>
      </c>
      <c r="K12" s="211">
        <v>0</v>
      </c>
      <c r="L12" s="14">
        <v>2</v>
      </c>
      <c r="M12" s="211">
        <v>0</v>
      </c>
      <c r="N12" s="43">
        <v>20</v>
      </c>
      <c r="O12" s="210">
        <v>0</v>
      </c>
      <c r="P12" s="28">
        <v>42</v>
      </c>
      <c r="Q12" s="212">
        <v>0</v>
      </c>
    </row>
    <row r="13" spans="1:17" ht="13.5" customHeight="1">
      <c r="A13" s="1">
        <v>15</v>
      </c>
      <c r="B13" s="903">
        <v>45458</v>
      </c>
      <c r="C13" s="915"/>
      <c r="D13" s="28">
        <v>92</v>
      </c>
      <c r="E13" s="211">
        <v>0</v>
      </c>
      <c r="F13" s="14">
        <v>1</v>
      </c>
      <c r="G13" s="211">
        <v>0</v>
      </c>
      <c r="H13" s="43">
        <v>15</v>
      </c>
      <c r="I13" s="210">
        <v>0</v>
      </c>
      <c r="J13" s="28">
        <v>24</v>
      </c>
      <c r="K13" s="211">
        <v>0</v>
      </c>
      <c r="L13" s="14">
        <v>0</v>
      </c>
      <c r="M13" s="211">
        <v>0</v>
      </c>
      <c r="N13" s="43">
        <v>19</v>
      </c>
      <c r="O13" s="210">
        <v>0</v>
      </c>
      <c r="P13" s="28">
        <v>33</v>
      </c>
      <c r="Q13" s="212">
        <v>0</v>
      </c>
    </row>
    <row r="14" spans="1:17" ht="13.5" customHeight="1">
      <c r="A14" s="1">
        <v>14</v>
      </c>
      <c r="B14" s="903">
        <v>45488</v>
      </c>
      <c r="C14" s="915"/>
      <c r="D14" s="28">
        <v>114</v>
      </c>
      <c r="E14" s="211">
        <v>0</v>
      </c>
      <c r="F14" s="14">
        <v>1</v>
      </c>
      <c r="G14" s="211">
        <v>0</v>
      </c>
      <c r="H14" s="43">
        <v>16</v>
      </c>
      <c r="I14" s="210">
        <v>0</v>
      </c>
      <c r="J14" s="28">
        <v>33</v>
      </c>
      <c r="K14" s="211">
        <v>0</v>
      </c>
      <c r="L14" s="14">
        <v>2</v>
      </c>
      <c r="M14" s="211">
        <v>0</v>
      </c>
      <c r="N14" s="43">
        <v>26</v>
      </c>
      <c r="O14" s="210">
        <v>0</v>
      </c>
      <c r="P14" s="28">
        <v>36</v>
      </c>
      <c r="Q14" s="212">
        <v>0</v>
      </c>
    </row>
    <row r="15" spans="1:17" ht="13.5" customHeight="1">
      <c r="A15" s="1">
        <v>13</v>
      </c>
      <c r="B15" s="903">
        <v>45519</v>
      </c>
      <c r="C15" s="915"/>
      <c r="D15" s="28">
        <v>83</v>
      </c>
      <c r="E15" s="211">
        <v>0</v>
      </c>
      <c r="F15" s="14">
        <v>2</v>
      </c>
      <c r="G15" s="211">
        <v>0</v>
      </c>
      <c r="H15" s="43">
        <v>18</v>
      </c>
      <c r="I15" s="210">
        <v>0</v>
      </c>
      <c r="J15" s="28">
        <v>29</v>
      </c>
      <c r="K15" s="211">
        <v>0</v>
      </c>
      <c r="L15" s="14">
        <v>3</v>
      </c>
      <c r="M15" s="211">
        <v>0</v>
      </c>
      <c r="N15" s="43">
        <v>14</v>
      </c>
      <c r="O15" s="210">
        <v>0</v>
      </c>
      <c r="P15" s="28">
        <v>17</v>
      </c>
      <c r="Q15" s="212">
        <v>0</v>
      </c>
    </row>
    <row r="16" spans="1:17" ht="13.5" customHeight="1">
      <c r="A16" s="1">
        <v>12</v>
      </c>
      <c r="B16" s="903">
        <v>45550</v>
      </c>
      <c r="C16" s="915"/>
      <c r="D16" s="28">
        <v>81</v>
      </c>
      <c r="E16" s="211">
        <v>0</v>
      </c>
      <c r="F16" s="14">
        <v>0</v>
      </c>
      <c r="G16" s="211">
        <v>0</v>
      </c>
      <c r="H16" s="43">
        <v>7</v>
      </c>
      <c r="I16" s="210">
        <v>0</v>
      </c>
      <c r="J16" s="28">
        <v>25</v>
      </c>
      <c r="K16" s="211">
        <v>0</v>
      </c>
      <c r="L16" s="14">
        <v>1</v>
      </c>
      <c r="M16" s="211">
        <v>0</v>
      </c>
      <c r="N16" s="43">
        <v>11</v>
      </c>
      <c r="O16" s="210">
        <v>0</v>
      </c>
      <c r="P16" s="28">
        <v>37</v>
      </c>
      <c r="Q16" s="212">
        <v>0</v>
      </c>
    </row>
    <row r="17" spans="1:17" ht="13.5" customHeight="1">
      <c r="A17" s="1">
        <v>11</v>
      </c>
      <c r="B17" s="903">
        <v>45580</v>
      </c>
      <c r="C17" s="915"/>
      <c r="D17" s="28">
        <v>107</v>
      </c>
      <c r="E17" s="211">
        <v>0</v>
      </c>
      <c r="F17" s="14">
        <v>1</v>
      </c>
      <c r="G17" s="211">
        <v>0</v>
      </c>
      <c r="H17" s="43">
        <v>18</v>
      </c>
      <c r="I17" s="210">
        <v>0</v>
      </c>
      <c r="J17" s="28">
        <v>29</v>
      </c>
      <c r="K17" s="211">
        <v>0</v>
      </c>
      <c r="L17" s="14">
        <v>2</v>
      </c>
      <c r="M17" s="211">
        <v>0</v>
      </c>
      <c r="N17" s="43">
        <v>22</v>
      </c>
      <c r="O17" s="210">
        <v>0</v>
      </c>
      <c r="P17" s="28">
        <v>35</v>
      </c>
      <c r="Q17" s="212">
        <v>0</v>
      </c>
    </row>
    <row r="18" spans="1:17" ht="13.5" customHeight="1">
      <c r="A18" s="1">
        <v>10</v>
      </c>
      <c r="B18" s="903">
        <v>45611</v>
      </c>
      <c r="C18" s="915"/>
      <c r="D18" s="28">
        <v>98</v>
      </c>
      <c r="E18" s="211">
        <v>0</v>
      </c>
      <c r="F18" s="14">
        <v>1</v>
      </c>
      <c r="G18" s="211">
        <v>0</v>
      </c>
      <c r="H18" s="43">
        <v>8</v>
      </c>
      <c r="I18" s="210">
        <v>0</v>
      </c>
      <c r="J18" s="28">
        <v>31</v>
      </c>
      <c r="K18" s="211">
        <v>0</v>
      </c>
      <c r="L18" s="14">
        <v>3</v>
      </c>
      <c r="M18" s="211">
        <v>0</v>
      </c>
      <c r="N18" s="43">
        <v>11</v>
      </c>
      <c r="O18" s="210">
        <v>0</v>
      </c>
      <c r="P18" s="28">
        <v>44</v>
      </c>
      <c r="Q18" s="212">
        <v>0</v>
      </c>
    </row>
    <row r="19" spans="1:17" ht="13.5" customHeight="1">
      <c r="A19" s="1">
        <v>9</v>
      </c>
      <c r="B19" s="903">
        <v>45641</v>
      </c>
      <c r="C19" s="915"/>
      <c r="D19" s="28">
        <v>71</v>
      </c>
      <c r="E19" s="211">
        <v>0</v>
      </c>
      <c r="F19" s="14">
        <v>0</v>
      </c>
      <c r="G19" s="211">
        <v>0</v>
      </c>
      <c r="H19" s="43">
        <v>7</v>
      </c>
      <c r="I19" s="210">
        <v>0</v>
      </c>
      <c r="J19" s="28">
        <v>23</v>
      </c>
      <c r="K19" s="211">
        <v>0</v>
      </c>
      <c r="L19" s="14">
        <v>0</v>
      </c>
      <c r="M19" s="211">
        <v>0</v>
      </c>
      <c r="N19" s="43">
        <v>10</v>
      </c>
      <c r="O19" s="210">
        <v>0</v>
      </c>
      <c r="P19" s="28">
        <v>31</v>
      </c>
      <c r="Q19" s="212">
        <v>0</v>
      </c>
    </row>
    <row r="20" spans="1:17" ht="13.5" customHeight="1">
      <c r="A20" s="1">
        <v>8</v>
      </c>
      <c r="B20" s="903">
        <v>45672</v>
      </c>
      <c r="C20" s="915"/>
      <c r="D20" s="28">
        <v>221</v>
      </c>
      <c r="E20" s="211">
        <v>0</v>
      </c>
      <c r="F20" s="14">
        <v>0</v>
      </c>
      <c r="G20" s="211">
        <v>0</v>
      </c>
      <c r="H20" s="43">
        <v>10</v>
      </c>
      <c r="I20" s="210">
        <v>0</v>
      </c>
      <c r="J20" s="28">
        <v>70</v>
      </c>
      <c r="K20" s="211">
        <v>0</v>
      </c>
      <c r="L20" s="14">
        <v>2</v>
      </c>
      <c r="M20" s="211">
        <v>0</v>
      </c>
      <c r="N20" s="43">
        <v>23</v>
      </c>
      <c r="O20" s="210">
        <v>0</v>
      </c>
      <c r="P20" s="28">
        <v>116</v>
      </c>
      <c r="Q20" s="212">
        <v>0</v>
      </c>
    </row>
    <row r="21" spans="1:17" ht="13.5" customHeight="1">
      <c r="A21" s="1">
        <v>7</v>
      </c>
      <c r="B21" s="903">
        <v>45703</v>
      </c>
      <c r="C21" s="915"/>
      <c r="D21" s="28">
        <v>132</v>
      </c>
      <c r="E21" s="211">
        <v>0</v>
      </c>
      <c r="F21" s="14">
        <v>1</v>
      </c>
      <c r="G21" s="211">
        <v>0</v>
      </c>
      <c r="H21" s="43">
        <v>15</v>
      </c>
      <c r="I21" s="210">
        <v>0</v>
      </c>
      <c r="J21" s="28">
        <v>49</v>
      </c>
      <c r="K21" s="211">
        <v>0</v>
      </c>
      <c r="L21" s="14">
        <v>0</v>
      </c>
      <c r="M21" s="211">
        <v>0</v>
      </c>
      <c r="N21" s="43">
        <v>21</v>
      </c>
      <c r="O21" s="210">
        <v>0</v>
      </c>
      <c r="P21" s="28">
        <v>46</v>
      </c>
      <c r="Q21" s="212">
        <v>0</v>
      </c>
    </row>
    <row r="22" spans="1:17" ht="13.5" customHeight="1">
      <c r="A22" s="1">
        <v>6</v>
      </c>
      <c r="B22" s="903">
        <v>45731</v>
      </c>
      <c r="C22" s="915"/>
      <c r="D22" s="28">
        <v>126</v>
      </c>
      <c r="E22" s="211">
        <v>0</v>
      </c>
      <c r="F22" s="14">
        <v>3</v>
      </c>
      <c r="G22" s="211">
        <v>0</v>
      </c>
      <c r="H22" s="43">
        <v>25</v>
      </c>
      <c r="I22" s="210">
        <v>0</v>
      </c>
      <c r="J22" s="28">
        <v>36</v>
      </c>
      <c r="K22" s="211">
        <v>0</v>
      </c>
      <c r="L22" s="14">
        <v>2</v>
      </c>
      <c r="M22" s="211">
        <v>0</v>
      </c>
      <c r="N22" s="43">
        <v>13</v>
      </c>
      <c r="O22" s="210">
        <v>0</v>
      </c>
      <c r="P22" s="28">
        <v>47</v>
      </c>
      <c r="Q22" s="212">
        <v>0</v>
      </c>
    </row>
    <row r="23" spans="1:17" ht="13.5" customHeight="1">
      <c r="A23" s="1">
        <v>5</v>
      </c>
      <c r="B23" s="903">
        <v>45762</v>
      </c>
      <c r="C23" s="915"/>
      <c r="D23" s="28">
        <v>143</v>
      </c>
      <c r="E23" s="211">
        <v>0</v>
      </c>
      <c r="F23" s="14">
        <v>4</v>
      </c>
      <c r="G23" s="211">
        <v>0</v>
      </c>
      <c r="H23" s="43">
        <v>35</v>
      </c>
      <c r="I23" s="210">
        <v>0</v>
      </c>
      <c r="J23" s="28">
        <v>38</v>
      </c>
      <c r="K23" s="211">
        <v>0</v>
      </c>
      <c r="L23" s="14">
        <v>3</v>
      </c>
      <c r="M23" s="211">
        <v>0</v>
      </c>
      <c r="N23" s="43">
        <v>18</v>
      </c>
      <c r="O23" s="210">
        <v>0</v>
      </c>
      <c r="P23" s="28">
        <v>45</v>
      </c>
      <c r="Q23" s="212">
        <v>0</v>
      </c>
    </row>
    <row r="24" spans="1:17" ht="13.5" customHeight="1">
      <c r="A24" s="1">
        <v>4</v>
      </c>
      <c r="B24" s="903">
        <v>45792</v>
      </c>
      <c r="C24" s="915"/>
      <c r="D24" s="28">
        <v>110</v>
      </c>
      <c r="E24" s="211">
        <v>0</v>
      </c>
      <c r="F24" s="14">
        <v>0</v>
      </c>
      <c r="G24" s="211">
        <v>0</v>
      </c>
      <c r="H24" s="43">
        <v>19</v>
      </c>
      <c r="I24" s="210">
        <v>0</v>
      </c>
      <c r="J24" s="28">
        <v>31</v>
      </c>
      <c r="K24" s="211">
        <v>0</v>
      </c>
      <c r="L24" s="14">
        <v>0</v>
      </c>
      <c r="M24" s="211">
        <v>0</v>
      </c>
      <c r="N24" s="43">
        <v>11</v>
      </c>
      <c r="O24" s="210">
        <v>0</v>
      </c>
      <c r="P24" s="28">
        <v>49</v>
      </c>
      <c r="Q24" s="212">
        <v>0</v>
      </c>
    </row>
    <row r="25" spans="1:17" ht="13.5" customHeight="1">
      <c r="A25" s="1">
        <v>3</v>
      </c>
      <c r="B25" s="903">
        <v>45823</v>
      </c>
      <c r="C25" s="915"/>
      <c r="D25" s="28">
        <v>87</v>
      </c>
      <c r="E25" s="211">
        <v>0</v>
      </c>
      <c r="F25" s="14">
        <v>0</v>
      </c>
      <c r="G25" s="211">
        <v>0</v>
      </c>
      <c r="H25" s="43">
        <v>12</v>
      </c>
      <c r="I25" s="210">
        <v>0</v>
      </c>
      <c r="J25" s="28">
        <v>23</v>
      </c>
      <c r="K25" s="211">
        <v>0</v>
      </c>
      <c r="L25" s="14">
        <v>0</v>
      </c>
      <c r="M25" s="211">
        <v>0</v>
      </c>
      <c r="N25" s="43">
        <v>13</v>
      </c>
      <c r="O25" s="210">
        <v>0</v>
      </c>
      <c r="P25" s="28">
        <v>39</v>
      </c>
      <c r="Q25" s="212">
        <v>0</v>
      </c>
    </row>
    <row r="26" spans="1:17" ht="13.5" customHeight="1">
      <c r="A26" s="1">
        <v>2</v>
      </c>
      <c r="B26" s="903">
        <v>45853</v>
      </c>
      <c r="C26" s="915"/>
      <c r="D26" s="28">
        <v>133</v>
      </c>
      <c r="E26" s="211">
        <v>0</v>
      </c>
      <c r="F26" s="14">
        <v>0</v>
      </c>
      <c r="G26" s="211">
        <v>0</v>
      </c>
      <c r="H26" s="43">
        <v>21</v>
      </c>
      <c r="I26" s="210">
        <v>0</v>
      </c>
      <c r="J26" s="28">
        <v>32</v>
      </c>
      <c r="K26" s="211">
        <v>0</v>
      </c>
      <c r="L26" s="14">
        <v>0</v>
      </c>
      <c r="M26" s="211">
        <v>0</v>
      </c>
      <c r="N26" s="43">
        <v>21</v>
      </c>
      <c r="O26" s="210">
        <v>0</v>
      </c>
      <c r="P26" s="28">
        <v>59</v>
      </c>
      <c r="Q26" s="212">
        <v>0</v>
      </c>
    </row>
    <row r="27" spans="1:17" ht="13.5" customHeight="1">
      <c r="A27" s="1">
        <v>1</v>
      </c>
      <c r="B27" s="903">
        <v>45884</v>
      </c>
      <c r="C27" s="915"/>
      <c r="D27" s="28">
        <v>137</v>
      </c>
      <c r="E27" s="211">
        <v>0</v>
      </c>
      <c r="F27" s="14">
        <v>1</v>
      </c>
      <c r="G27" s="211">
        <v>0</v>
      </c>
      <c r="H27" s="43">
        <v>25</v>
      </c>
      <c r="I27" s="210">
        <v>0</v>
      </c>
      <c r="J27" s="28">
        <v>33</v>
      </c>
      <c r="K27" s="211">
        <v>0</v>
      </c>
      <c r="L27" s="14">
        <v>0</v>
      </c>
      <c r="M27" s="211">
        <v>0</v>
      </c>
      <c r="N27" s="43">
        <v>25</v>
      </c>
      <c r="O27" s="210">
        <v>0</v>
      </c>
      <c r="P27" s="28">
        <v>53</v>
      </c>
      <c r="Q27" s="212">
        <v>0</v>
      </c>
    </row>
    <row r="28" spans="1:17" ht="13.5" customHeight="1">
      <c r="A28" s="1">
        <v>0</v>
      </c>
      <c r="B28" s="903">
        <v>45915</v>
      </c>
      <c r="C28" s="915"/>
      <c r="D28" s="28">
        <v>357</v>
      </c>
      <c r="E28" s="211">
        <v>0</v>
      </c>
      <c r="F28" s="14">
        <v>0</v>
      </c>
      <c r="G28" s="211">
        <v>0</v>
      </c>
      <c r="H28" s="43">
        <v>31</v>
      </c>
      <c r="I28" s="210">
        <v>0</v>
      </c>
      <c r="J28" s="28">
        <v>132</v>
      </c>
      <c r="K28" s="211">
        <v>0</v>
      </c>
      <c r="L28" s="14">
        <v>0</v>
      </c>
      <c r="M28" s="211">
        <v>0</v>
      </c>
      <c r="N28" s="43">
        <v>35</v>
      </c>
      <c r="O28" s="210">
        <v>0</v>
      </c>
      <c r="P28" s="28">
        <v>159</v>
      </c>
      <c r="Q28" s="212">
        <v>0</v>
      </c>
    </row>
    <row r="29" spans="1:17" ht="13.5" customHeight="1">
      <c r="B29" s="2"/>
      <c r="C29" s="11"/>
      <c r="D29" s="28"/>
      <c r="E29" s="26"/>
      <c r="F29" s="8"/>
      <c r="G29" s="26"/>
      <c r="H29" s="57"/>
      <c r="I29" s="5"/>
      <c r="J29" s="26"/>
      <c r="K29" s="26"/>
      <c r="L29" s="8"/>
      <c r="M29" s="26"/>
      <c r="N29" s="57"/>
      <c r="O29" s="5"/>
      <c r="Q29" s="35"/>
    </row>
    <row r="30" spans="1:17" ht="13.5" customHeight="1">
      <c r="A30" s="1">
        <v>2022</v>
      </c>
      <c r="B30" s="901" t="s">
        <v>494</v>
      </c>
      <c r="C30" s="916"/>
      <c r="D30" s="72">
        <v>1225</v>
      </c>
      <c r="E30" s="30"/>
      <c r="F30" s="72">
        <v>9</v>
      </c>
      <c r="G30" s="76"/>
      <c r="H30" s="72">
        <v>183</v>
      </c>
      <c r="I30" s="76"/>
      <c r="J30" s="72">
        <v>374</v>
      </c>
      <c r="K30" s="68"/>
      <c r="L30" s="72">
        <v>5</v>
      </c>
      <c r="M30" s="76"/>
      <c r="N30" s="72">
        <v>157</v>
      </c>
      <c r="O30" s="76"/>
      <c r="P30" s="72">
        <v>497</v>
      </c>
      <c r="Q30" s="35"/>
    </row>
    <row r="31" spans="1:17" ht="13.5" customHeight="1">
      <c r="A31" s="1">
        <v>2021</v>
      </c>
      <c r="B31" s="901" t="s">
        <v>495</v>
      </c>
      <c r="C31" s="916"/>
      <c r="D31" s="73">
        <v>1754</v>
      </c>
      <c r="E31" s="11"/>
      <c r="F31" s="73">
        <v>12</v>
      </c>
      <c r="G31" s="66"/>
      <c r="H31" s="73">
        <v>171</v>
      </c>
      <c r="I31" s="66"/>
      <c r="J31" s="73">
        <v>534</v>
      </c>
      <c r="K31" s="39"/>
      <c r="L31" s="73">
        <v>17</v>
      </c>
      <c r="M31" s="66"/>
      <c r="N31" s="73">
        <v>209</v>
      </c>
      <c r="O31" s="66"/>
      <c r="P31" s="73">
        <v>811</v>
      </c>
      <c r="Q31" s="98"/>
    </row>
    <row r="32" spans="1:17" ht="13.5" customHeight="1">
      <c r="B32" s="675" t="s">
        <v>5</v>
      </c>
      <c r="C32" s="60" t="s">
        <v>423</v>
      </c>
      <c r="D32" s="32">
        <v>-0.30159635119726336</v>
      </c>
      <c r="E32" s="71"/>
      <c r="F32" s="80">
        <v>-0.25</v>
      </c>
      <c r="G32" s="32"/>
      <c r="H32" s="78">
        <v>7.0175438596491224E-2</v>
      </c>
      <c r="I32" s="79"/>
      <c r="J32" s="32">
        <v>-0.29962546816479396</v>
      </c>
      <c r="K32" s="32"/>
      <c r="L32" s="80">
        <v>-0.70588235294117641</v>
      </c>
      <c r="M32" s="32"/>
      <c r="N32" s="78">
        <v>-0.24880382775119614</v>
      </c>
      <c r="O32" s="79"/>
      <c r="P32" s="32">
        <v>-0.38717632552404435</v>
      </c>
      <c r="Q32" s="98"/>
    </row>
    <row r="33" spans="2:17" ht="13.5" customHeight="1" thickBot="1">
      <c r="B33" s="3"/>
      <c r="C33" s="13"/>
      <c r="D33" s="27"/>
      <c r="E33" s="27"/>
      <c r="F33" s="9"/>
      <c r="G33" s="27"/>
      <c r="H33" s="45"/>
      <c r="I33" s="6"/>
      <c r="J33" s="27"/>
      <c r="K33" s="27"/>
      <c r="L33" s="9"/>
      <c r="M33" s="27"/>
      <c r="N33" s="81"/>
      <c r="O33" s="82"/>
      <c r="P33" s="36"/>
      <c r="Q33" s="34"/>
    </row>
    <row r="34" spans="2:17" ht="14.7" customHeight="1">
      <c r="B34" s="917" t="s">
        <v>411</v>
      </c>
      <c r="C34" s="917"/>
      <c r="D34" s="917"/>
      <c r="E34" s="917"/>
      <c r="F34" s="917"/>
      <c r="G34" s="917"/>
      <c r="H34" s="917"/>
      <c r="I34" s="917"/>
      <c r="J34" s="917"/>
      <c r="K34" s="917"/>
      <c r="L34" s="917"/>
      <c r="M34" s="917"/>
      <c r="N34" s="917"/>
      <c r="O34" s="917"/>
      <c r="P34" s="917"/>
    </row>
  </sheetData>
  <mergeCells count="38">
    <mergeCell ref="B34:P34"/>
    <mergeCell ref="B1:Q1"/>
    <mergeCell ref="F3:G3"/>
    <mergeCell ref="H3:I3"/>
    <mergeCell ref="J3:K3"/>
    <mergeCell ref="L3:M3"/>
    <mergeCell ref="N3:O3"/>
    <mergeCell ref="P3:Q3"/>
    <mergeCell ref="B16:C16"/>
    <mergeCell ref="B17:C17"/>
    <mergeCell ref="L2:Q2"/>
    <mergeCell ref="B2:C3"/>
    <mergeCell ref="B8:C8"/>
    <mergeCell ref="B5:C5"/>
    <mergeCell ref="B6:C6"/>
    <mergeCell ref="B7:C7"/>
    <mergeCell ref="B31:C31"/>
    <mergeCell ref="B21:C21"/>
    <mergeCell ref="B22:C22"/>
    <mergeCell ref="B23:C23"/>
    <mergeCell ref="B24:C24"/>
    <mergeCell ref="B25:C25"/>
    <mergeCell ref="B26:C26"/>
    <mergeCell ref="D2:E3"/>
    <mergeCell ref="F2:K2"/>
    <mergeCell ref="B28:C28"/>
    <mergeCell ref="B30:C30"/>
    <mergeCell ref="B27:C27"/>
    <mergeCell ref="B20:C20"/>
    <mergeCell ref="B9:C9"/>
    <mergeCell ref="B10:C10"/>
    <mergeCell ref="B11:C11"/>
    <mergeCell ref="B12:C12"/>
    <mergeCell ref="B13:C13"/>
    <mergeCell ref="B18:C18"/>
    <mergeCell ref="B19:C19"/>
    <mergeCell ref="B14:C14"/>
    <mergeCell ref="B15:C15"/>
  </mergeCells>
  <conditionalFormatting sqref="D32 F32 H32 J32 L32 N32 P32">
    <cfRule type="cellIs" dxfId="8" priority="1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5" firstPageNumber="31" orientation="portrait" useFirstPageNumber="1" r:id="rId1"/>
  <headerFooter>
    <oddHeader>&amp;L&amp;G&amp;R&amp;G</oddHeader>
    <oddFooter xml:space="preserve">&amp;C&amp;"Arial Black,Normal"&amp;12&amp;K03+000&amp;P&amp;R&amp;"Arial Black,Gras"&amp;14&amp;K03+000Janvier 2024 | N°53&amp;G    </oddFooter>
  </headerFooter>
  <drawing r:id="rId2"/>
  <legacyDrawingHF r:id="rId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Feuil20">
    <tabColor rgb="FF00B0F0"/>
  </sheetPr>
  <dimension ref="A1:N37"/>
  <sheetViews>
    <sheetView topLeftCell="A7" zoomScaleNormal="100" zoomScalePageLayoutView="90" workbookViewId="0">
      <selection activeCell="E20" sqref="E20"/>
    </sheetView>
  </sheetViews>
  <sheetFormatPr baseColWidth="10" defaultColWidth="11.44140625" defaultRowHeight="12.75" customHeight="1"/>
  <cols>
    <col min="1" max="1" width="5.33203125" style="288" customWidth="1"/>
    <col min="2" max="2" width="8.88671875" style="33" customWidth="1"/>
    <col min="3" max="4" width="12.33203125" style="33" customWidth="1"/>
    <col min="5" max="5" width="11" style="33" customWidth="1"/>
    <col min="6" max="6" width="9.6640625" style="33" customWidth="1"/>
    <col min="7" max="7" width="1.6640625" style="225" customWidth="1"/>
    <col min="8" max="8" width="10.6640625" style="225" customWidth="1"/>
    <col min="9" max="9" width="8.6640625" style="33" customWidth="1"/>
    <col min="10" max="10" width="1.6640625" style="33" customWidth="1"/>
    <col min="11" max="11" width="9.6640625" style="33" customWidth="1"/>
    <col min="12" max="12" width="2.33203125" style="33" customWidth="1"/>
    <col min="13" max="13" width="9" style="33" customWidth="1"/>
    <col min="14" max="14" width="2.44140625" style="33" customWidth="1"/>
    <col min="15" max="16384" width="11.44140625" style="33"/>
  </cols>
  <sheetData>
    <row r="1" spans="1:14" ht="35.25" customHeight="1" thickBot="1">
      <c r="B1" s="830" t="s">
        <v>402</v>
      </c>
      <c r="C1" s="830"/>
      <c r="D1" s="830"/>
      <c r="E1" s="830"/>
      <c r="F1" s="830"/>
      <c r="G1" s="830"/>
      <c r="H1" s="830"/>
      <c r="I1" s="830"/>
      <c r="J1" s="830"/>
      <c r="K1" s="830"/>
      <c r="L1" s="830"/>
      <c r="M1" s="830"/>
      <c r="N1" s="830"/>
    </row>
    <row r="2" spans="1:14" ht="12.75" customHeight="1" thickBot="1">
      <c r="B2" s="821" t="s">
        <v>6</v>
      </c>
      <c r="C2" s="822"/>
      <c r="D2" s="938" t="s">
        <v>34</v>
      </c>
      <c r="E2" s="939"/>
      <c r="F2" s="939"/>
      <c r="G2" s="939"/>
      <c r="H2" s="940"/>
      <c r="I2" s="939"/>
      <c r="J2" s="939"/>
      <c r="K2" s="939"/>
      <c r="L2" s="939"/>
      <c r="M2" s="939"/>
      <c r="N2" s="941"/>
    </row>
    <row r="3" spans="1:14" ht="34.5" customHeight="1">
      <c r="B3" s="948"/>
      <c r="C3" s="949"/>
      <c r="D3" s="946" t="s">
        <v>383</v>
      </c>
      <c r="E3" s="929" t="s">
        <v>384</v>
      </c>
      <c r="F3" s="930"/>
      <c r="G3" s="931"/>
      <c r="H3" s="932" t="s">
        <v>117</v>
      </c>
      <c r="I3" s="933"/>
      <c r="J3" s="486"/>
      <c r="K3" s="942" t="s">
        <v>385</v>
      </c>
      <c r="L3" s="854"/>
      <c r="M3" s="934" t="s">
        <v>269</v>
      </c>
      <c r="N3" s="935"/>
    </row>
    <row r="4" spans="1:14" ht="34.200000000000003" customHeight="1" thickBot="1">
      <c r="A4" s="487"/>
      <c r="B4" s="488"/>
      <c r="C4" s="489"/>
      <c r="D4" s="947"/>
      <c r="E4" s="490" t="s">
        <v>181</v>
      </c>
      <c r="F4" s="491" t="s">
        <v>182</v>
      </c>
      <c r="G4" s="492"/>
      <c r="H4" s="490" t="s">
        <v>181</v>
      </c>
      <c r="I4" s="491" t="s">
        <v>182</v>
      </c>
      <c r="J4" s="493"/>
      <c r="K4" s="943"/>
      <c r="L4" s="937"/>
      <c r="M4" s="936"/>
      <c r="N4" s="937"/>
    </row>
    <row r="5" spans="1:14" ht="14.1" customHeight="1">
      <c r="A5" s="494"/>
      <c r="B5" s="944" t="s">
        <v>7</v>
      </c>
      <c r="C5" s="945"/>
      <c r="D5" s="432"/>
      <c r="E5" s="495"/>
      <c r="F5" s="432"/>
      <c r="G5" s="496"/>
      <c r="H5" s="146"/>
      <c r="I5" s="432"/>
      <c r="J5" s="447"/>
      <c r="L5" s="407"/>
      <c r="N5" s="297"/>
    </row>
    <row r="6" spans="1:14" ht="14.1" customHeight="1">
      <c r="A6" s="487">
        <v>23</v>
      </c>
      <c r="B6" s="857">
        <v>44119</v>
      </c>
      <c r="C6" s="858"/>
      <c r="D6" s="497">
        <v>1887</v>
      </c>
      <c r="E6" s="498">
        <v>1560</v>
      </c>
      <c r="F6" s="499">
        <v>166</v>
      </c>
      <c r="G6" s="402"/>
      <c r="H6" s="498">
        <v>3</v>
      </c>
      <c r="I6" s="499">
        <v>0</v>
      </c>
      <c r="J6" s="402"/>
      <c r="K6" s="499">
        <v>161</v>
      </c>
      <c r="L6" s="438"/>
      <c r="M6" s="500">
        <v>989</v>
      </c>
      <c r="N6" s="402"/>
    </row>
    <row r="7" spans="1:14" ht="14.1" customHeight="1">
      <c r="A7" s="487">
        <v>22</v>
      </c>
      <c r="B7" s="857">
        <v>44150</v>
      </c>
      <c r="C7" s="858"/>
      <c r="D7" s="497">
        <v>1607</v>
      </c>
      <c r="E7" s="498">
        <v>1226</v>
      </c>
      <c r="F7" s="499">
        <v>368</v>
      </c>
      <c r="G7" s="402"/>
      <c r="H7" s="498">
        <v>7</v>
      </c>
      <c r="I7" s="499">
        <v>0</v>
      </c>
      <c r="J7" s="402"/>
      <c r="K7" s="499">
        <v>13</v>
      </c>
      <c r="L7" s="438"/>
      <c r="M7" s="500">
        <v>685</v>
      </c>
      <c r="N7" s="402"/>
    </row>
    <row r="8" spans="1:14" ht="14.1" customHeight="1">
      <c r="A8" s="487">
        <v>21</v>
      </c>
      <c r="B8" s="857">
        <v>44180</v>
      </c>
      <c r="C8" s="858"/>
      <c r="D8" s="497">
        <v>912</v>
      </c>
      <c r="E8" s="498">
        <v>648</v>
      </c>
      <c r="F8" s="499">
        <v>237</v>
      </c>
      <c r="G8" s="402"/>
      <c r="H8" s="498">
        <v>7</v>
      </c>
      <c r="I8" s="499">
        <v>0</v>
      </c>
      <c r="J8" s="402"/>
      <c r="K8" s="499">
        <v>27</v>
      </c>
      <c r="L8" s="438"/>
      <c r="M8" s="500">
        <v>375</v>
      </c>
      <c r="N8" s="402"/>
    </row>
    <row r="9" spans="1:14" ht="14.1" customHeight="1">
      <c r="A9" s="288">
        <v>20</v>
      </c>
      <c r="B9" s="857">
        <v>44211</v>
      </c>
      <c r="C9" s="858"/>
      <c r="D9" s="497">
        <v>953</v>
      </c>
      <c r="E9" s="498">
        <v>759</v>
      </c>
      <c r="F9" s="499">
        <v>179</v>
      </c>
      <c r="G9" s="402"/>
      <c r="H9" s="498">
        <v>0</v>
      </c>
      <c r="I9" s="499">
        <v>0</v>
      </c>
      <c r="J9" s="402"/>
      <c r="K9" s="499">
        <v>15</v>
      </c>
      <c r="L9" s="438"/>
      <c r="M9" s="500">
        <v>416</v>
      </c>
      <c r="N9" s="402"/>
    </row>
    <row r="10" spans="1:14" ht="14.1" customHeight="1">
      <c r="A10" s="288">
        <v>19</v>
      </c>
      <c r="B10" s="857">
        <v>44242</v>
      </c>
      <c r="C10" s="858"/>
      <c r="D10" s="497">
        <v>450</v>
      </c>
      <c r="E10" s="498">
        <v>341</v>
      </c>
      <c r="F10" s="499">
        <v>92</v>
      </c>
      <c r="G10" s="402"/>
      <c r="H10" s="498">
        <v>0</v>
      </c>
      <c r="I10" s="499">
        <v>0</v>
      </c>
      <c r="J10" s="402"/>
      <c r="K10" s="499">
        <v>17</v>
      </c>
      <c r="L10" s="438"/>
      <c r="M10" s="500">
        <v>202</v>
      </c>
      <c r="N10" s="402"/>
    </row>
    <row r="11" spans="1:14" ht="14.1" customHeight="1">
      <c r="A11" s="288">
        <v>18</v>
      </c>
      <c r="B11" s="857">
        <v>44270</v>
      </c>
      <c r="C11" s="858"/>
      <c r="D11" s="497">
        <v>873</v>
      </c>
      <c r="E11" s="498">
        <v>660</v>
      </c>
      <c r="F11" s="499">
        <v>204</v>
      </c>
      <c r="G11" s="402"/>
      <c r="H11" s="498">
        <v>0</v>
      </c>
      <c r="I11" s="499">
        <v>0</v>
      </c>
      <c r="J11" s="402"/>
      <c r="K11" s="499">
        <v>9</v>
      </c>
      <c r="L11" s="438"/>
      <c r="M11" s="500">
        <v>334</v>
      </c>
      <c r="N11" s="402"/>
    </row>
    <row r="12" spans="1:14" ht="14.1" customHeight="1">
      <c r="A12" s="288">
        <v>17</v>
      </c>
      <c r="B12" s="857">
        <v>44301</v>
      </c>
      <c r="C12" s="858"/>
      <c r="D12" s="497">
        <v>582</v>
      </c>
      <c r="E12" s="498">
        <v>405</v>
      </c>
      <c r="F12" s="499">
        <v>174</v>
      </c>
      <c r="G12" s="402"/>
      <c r="H12" s="498">
        <v>2</v>
      </c>
      <c r="I12" s="499">
        <v>0</v>
      </c>
      <c r="J12" s="402"/>
      <c r="K12" s="499">
        <v>3</v>
      </c>
      <c r="L12" s="438"/>
      <c r="M12" s="500">
        <v>186</v>
      </c>
      <c r="N12" s="402"/>
    </row>
    <row r="13" spans="1:14" ht="14.1" customHeight="1">
      <c r="A13" s="288">
        <v>16</v>
      </c>
      <c r="B13" s="857">
        <v>44331</v>
      </c>
      <c r="C13" s="858"/>
      <c r="D13" s="497">
        <v>869</v>
      </c>
      <c r="E13" s="498">
        <v>624</v>
      </c>
      <c r="F13" s="499">
        <v>244</v>
      </c>
      <c r="G13" s="402"/>
      <c r="H13" s="498">
        <v>2</v>
      </c>
      <c r="I13" s="499">
        <v>1</v>
      </c>
      <c r="J13" s="402"/>
      <c r="K13" s="499">
        <v>1</v>
      </c>
      <c r="L13" s="438"/>
      <c r="M13" s="500">
        <v>272</v>
      </c>
      <c r="N13" s="402"/>
    </row>
    <row r="14" spans="1:14" ht="14.1" customHeight="1">
      <c r="A14" s="288">
        <v>15</v>
      </c>
      <c r="B14" s="857">
        <v>44362</v>
      </c>
      <c r="C14" s="858"/>
      <c r="D14" s="497">
        <v>1001</v>
      </c>
      <c r="E14" s="498">
        <v>650</v>
      </c>
      <c r="F14" s="499">
        <v>350</v>
      </c>
      <c r="G14" s="402"/>
      <c r="H14" s="498">
        <v>13</v>
      </c>
      <c r="I14" s="499">
        <v>0</v>
      </c>
      <c r="J14" s="402"/>
      <c r="K14" s="499">
        <v>1</v>
      </c>
      <c r="L14" s="438"/>
      <c r="M14" s="500">
        <v>331</v>
      </c>
      <c r="N14" s="402"/>
    </row>
    <row r="15" spans="1:14" ht="14.1" customHeight="1">
      <c r="A15" s="288">
        <v>14</v>
      </c>
      <c r="B15" s="857">
        <v>44392</v>
      </c>
      <c r="C15" s="858"/>
      <c r="D15" s="497">
        <v>1202</v>
      </c>
      <c r="E15" s="498">
        <v>763</v>
      </c>
      <c r="F15" s="499">
        <v>436</v>
      </c>
      <c r="G15" s="402"/>
      <c r="H15" s="498">
        <v>0</v>
      </c>
      <c r="I15" s="499">
        <v>0</v>
      </c>
      <c r="J15" s="402"/>
      <c r="K15" s="499">
        <v>3</v>
      </c>
      <c r="L15" s="438"/>
      <c r="M15" s="500">
        <v>338</v>
      </c>
      <c r="N15" s="402"/>
    </row>
    <row r="16" spans="1:14" ht="14.1" customHeight="1">
      <c r="A16" s="288">
        <v>13</v>
      </c>
      <c r="B16" s="857">
        <v>44423</v>
      </c>
      <c r="C16" s="858"/>
      <c r="D16" s="497">
        <v>1147</v>
      </c>
      <c r="E16" s="498">
        <v>648</v>
      </c>
      <c r="F16" s="499">
        <v>498</v>
      </c>
      <c r="G16" s="402"/>
      <c r="H16" s="498">
        <v>0</v>
      </c>
      <c r="I16" s="499">
        <v>0</v>
      </c>
      <c r="J16" s="402"/>
      <c r="K16" s="499">
        <v>1</v>
      </c>
      <c r="L16" s="438"/>
      <c r="M16" s="500">
        <v>328</v>
      </c>
      <c r="N16" s="402"/>
    </row>
    <row r="17" spans="1:14" ht="14.1" customHeight="1">
      <c r="A17" s="288">
        <v>12</v>
      </c>
      <c r="B17" s="857">
        <v>44454</v>
      </c>
      <c r="C17" s="858"/>
      <c r="D17" s="497">
        <v>1153</v>
      </c>
      <c r="E17" s="498">
        <v>660</v>
      </c>
      <c r="F17" s="499">
        <v>484</v>
      </c>
      <c r="G17" s="402"/>
      <c r="H17" s="498">
        <v>5</v>
      </c>
      <c r="I17" s="499">
        <v>0</v>
      </c>
      <c r="J17" s="402"/>
      <c r="K17" s="499">
        <v>9</v>
      </c>
      <c r="L17" s="438"/>
      <c r="M17" s="500">
        <v>297</v>
      </c>
      <c r="N17" s="402"/>
    </row>
    <row r="18" spans="1:14" ht="14.1" customHeight="1">
      <c r="A18" s="288">
        <v>11</v>
      </c>
      <c r="B18" s="857">
        <v>44484</v>
      </c>
      <c r="C18" s="858"/>
      <c r="D18" s="497">
        <v>1115</v>
      </c>
      <c r="E18" s="498">
        <v>591</v>
      </c>
      <c r="F18" s="499">
        <v>522</v>
      </c>
      <c r="G18" s="402"/>
      <c r="H18" s="498">
        <v>9</v>
      </c>
      <c r="I18" s="499">
        <v>0</v>
      </c>
      <c r="J18" s="402"/>
      <c r="K18" s="499">
        <v>2</v>
      </c>
      <c r="L18" s="438"/>
      <c r="M18" s="500">
        <v>292</v>
      </c>
      <c r="N18" s="402"/>
    </row>
    <row r="19" spans="1:14" ht="14.1" customHeight="1">
      <c r="A19" s="288">
        <v>10</v>
      </c>
      <c r="B19" s="857">
        <v>44515</v>
      </c>
      <c r="C19" s="858"/>
      <c r="D19" s="497">
        <v>1120</v>
      </c>
      <c r="E19" s="498">
        <v>594</v>
      </c>
      <c r="F19" s="499">
        <v>524</v>
      </c>
      <c r="G19" s="402"/>
      <c r="H19" s="498">
        <v>9</v>
      </c>
      <c r="I19" s="499">
        <v>0</v>
      </c>
      <c r="J19" s="402"/>
      <c r="K19" s="499">
        <v>2</v>
      </c>
      <c r="L19" s="438"/>
      <c r="M19" s="500">
        <v>291</v>
      </c>
      <c r="N19" s="402"/>
    </row>
    <row r="20" spans="1:14" ht="14.1" customHeight="1">
      <c r="A20" s="288">
        <v>9</v>
      </c>
      <c r="B20" s="857">
        <v>44545</v>
      </c>
      <c r="C20" s="858"/>
      <c r="D20" s="497">
        <v>1179</v>
      </c>
      <c r="E20" s="498">
        <v>599</v>
      </c>
      <c r="F20" s="499">
        <v>571</v>
      </c>
      <c r="G20" s="402"/>
      <c r="H20" s="498">
        <v>6</v>
      </c>
      <c r="I20" s="499">
        <v>0</v>
      </c>
      <c r="J20" s="402"/>
      <c r="K20" s="499">
        <v>9</v>
      </c>
      <c r="L20" s="438"/>
      <c r="M20" s="500">
        <v>277</v>
      </c>
      <c r="N20" s="402"/>
    </row>
    <row r="21" spans="1:14" ht="14.1" customHeight="1">
      <c r="A21" s="288">
        <v>8</v>
      </c>
      <c r="B21" s="857">
        <v>44576</v>
      </c>
      <c r="C21" s="858"/>
      <c r="D21" s="497">
        <v>1400</v>
      </c>
      <c r="E21" s="498">
        <v>598</v>
      </c>
      <c r="F21" s="499">
        <v>659</v>
      </c>
      <c r="G21" s="402"/>
      <c r="H21" s="498">
        <v>3</v>
      </c>
      <c r="I21" s="499">
        <v>0</v>
      </c>
      <c r="J21" s="402"/>
      <c r="K21" s="499">
        <v>143</v>
      </c>
      <c r="L21" s="438"/>
      <c r="M21" s="500">
        <v>378</v>
      </c>
      <c r="N21" s="402"/>
    </row>
    <row r="22" spans="1:14" ht="14.1" customHeight="1">
      <c r="A22" s="288">
        <v>7</v>
      </c>
      <c r="B22" s="857">
        <v>44607</v>
      </c>
      <c r="C22" s="858"/>
      <c r="D22" s="497">
        <v>974</v>
      </c>
      <c r="E22" s="498">
        <v>544</v>
      </c>
      <c r="F22" s="499">
        <v>429</v>
      </c>
      <c r="G22" s="402"/>
      <c r="H22" s="498">
        <v>6</v>
      </c>
      <c r="I22" s="499">
        <v>0</v>
      </c>
      <c r="J22" s="402"/>
      <c r="K22" s="499">
        <v>1</v>
      </c>
      <c r="L22" s="438"/>
      <c r="M22" s="500">
        <v>288</v>
      </c>
      <c r="N22" s="402"/>
    </row>
    <row r="23" spans="1:14" ht="14.1" customHeight="1">
      <c r="A23" s="288">
        <v>6</v>
      </c>
      <c r="B23" s="857">
        <v>44635</v>
      </c>
      <c r="C23" s="858"/>
      <c r="D23" s="497">
        <v>1577</v>
      </c>
      <c r="E23" s="498">
        <v>801</v>
      </c>
      <c r="F23" s="499">
        <v>776</v>
      </c>
      <c r="G23" s="402"/>
      <c r="H23" s="498">
        <v>10</v>
      </c>
      <c r="I23" s="499">
        <v>0</v>
      </c>
      <c r="J23" s="402"/>
      <c r="K23" s="499">
        <v>0</v>
      </c>
      <c r="L23" s="438"/>
      <c r="M23" s="500">
        <v>365</v>
      </c>
      <c r="N23" s="402"/>
    </row>
    <row r="24" spans="1:14" ht="14.1" customHeight="1">
      <c r="A24" s="288">
        <v>5</v>
      </c>
      <c r="B24" s="857">
        <v>44666</v>
      </c>
      <c r="C24" s="858"/>
      <c r="D24" s="497">
        <v>1351</v>
      </c>
      <c r="E24" s="498">
        <v>590</v>
      </c>
      <c r="F24" s="499">
        <v>654</v>
      </c>
      <c r="G24" s="402"/>
      <c r="H24" s="498">
        <v>6</v>
      </c>
      <c r="I24" s="499">
        <v>0</v>
      </c>
      <c r="J24" s="402"/>
      <c r="K24" s="499">
        <v>107</v>
      </c>
      <c r="L24" s="438"/>
      <c r="M24" s="500">
        <v>316</v>
      </c>
      <c r="N24" s="402"/>
    </row>
    <row r="25" spans="1:14" ht="14.1" customHeight="1">
      <c r="A25" s="288">
        <v>4</v>
      </c>
      <c r="B25" s="857">
        <v>44696</v>
      </c>
      <c r="C25" s="858"/>
      <c r="D25" s="497">
        <v>1356</v>
      </c>
      <c r="E25" s="498">
        <v>668</v>
      </c>
      <c r="F25" s="499">
        <v>688</v>
      </c>
      <c r="G25" s="402"/>
      <c r="H25" s="498">
        <v>7</v>
      </c>
      <c r="I25" s="499">
        <v>0</v>
      </c>
      <c r="J25" s="402"/>
      <c r="K25" s="499">
        <v>0</v>
      </c>
      <c r="L25" s="438"/>
      <c r="M25" s="500">
        <v>318</v>
      </c>
      <c r="N25" s="402"/>
    </row>
    <row r="26" spans="1:14" ht="14.1" customHeight="1">
      <c r="A26" s="288">
        <v>3</v>
      </c>
      <c r="B26" s="857">
        <v>44727</v>
      </c>
      <c r="C26" s="858"/>
      <c r="D26" s="497">
        <v>1139</v>
      </c>
      <c r="E26" s="498">
        <v>525</v>
      </c>
      <c r="F26" s="499">
        <v>614</v>
      </c>
      <c r="G26" s="402"/>
      <c r="H26" s="498">
        <v>5</v>
      </c>
      <c r="I26" s="499">
        <v>1</v>
      </c>
      <c r="J26" s="402"/>
      <c r="K26" s="499">
        <v>0</v>
      </c>
      <c r="L26" s="438"/>
      <c r="M26" s="500">
        <v>264</v>
      </c>
      <c r="N26" s="402"/>
    </row>
    <row r="27" spans="1:14" ht="14.1" customHeight="1">
      <c r="A27" s="288">
        <v>2</v>
      </c>
      <c r="B27" s="857">
        <v>44757</v>
      </c>
      <c r="C27" s="858"/>
      <c r="D27" s="497">
        <v>1390</v>
      </c>
      <c r="E27" s="498">
        <v>702</v>
      </c>
      <c r="F27" s="499">
        <v>688</v>
      </c>
      <c r="G27" s="402"/>
      <c r="H27" s="498">
        <v>11</v>
      </c>
      <c r="I27" s="499">
        <v>0</v>
      </c>
      <c r="J27" s="402"/>
      <c r="K27" s="499">
        <v>0</v>
      </c>
      <c r="L27" s="438"/>
      <c r="M27" s="500">
        <v>379</v>
      </c>
      <c r="N27" s="402"/>
    </row>
    <row r="28" spans="1:14" ht="14.1" customHeight="1">
      <c r="A28" s="288">
        <v>1</v>
      </c>
      <c r="B28" s="857">
        <v>44788</v>
      </c>
      <c r="C28" s="858"/>
      <c r="D28" s="497">
        <v>1415</v>
      </c>
      <c r="E28" s="498">
        <v>769</v>
      </c>
      <c r="F28" s="499">
        <v>646</v>
      </c>
      <c r="G28" s="402"/>
      <c r="H28" s="498">
        <v>1</v>
      </c>
      <c r="I28" s="499">
        <v>1</v>
      </c>
      <c r="J28" s="402"/>
      <c r="K28" s="499">
        <v>0</v>
      </c>
      <c r="L28" s="438"/>
      <c r="M28" s="500">
        <v>327</v>
      </c>
      <c r="N28" s="402"/>
    </row>
    <row r="29" spans="1:14" ht="14.1" customHeight="1">
      <c r="A29" s="288">
        <v>0</v>
      </c>
      <c r="B29" s="857">
        <v>44819</v>
      </c>
      <c r="C29" s="858"/>
      <c r="D29" s="497">
        <v>1434</v>
      </c>
      <c r="E29" s="498">
        <v>689</v>
      </c>
      <c r="F29" s="499">
        <v>736</v>
      </c>
      <c r="G29" s="402"/>
      <c r="H29" s="498">
        <v>10</v>
      </c>
      <c r="I29" s="499">
        <v>0</v>
      </c>
      <c r="J29" s="402"/>
      <c r="K29" s="499">
        <v>9</v>
      </c>
      <c r="L29" s="438"/>
      <c r="M29" s="500">
        <v>350</v>
      </c>
      <c r="N29" s="402"/>
    </row>
    <row r="30" spans="1:14" ht="14.1" customHeight="1">
      <c r="B30" s="502"/>
      <c r="C30" s="503"/>
      <c r="D30" s="504"/>
      <c r="E30" s="505"/>
      <c r="F30" s="501"/>
      <c r="G30" s="506"/>
      <c r="H30" s="507"/>
      <c r="I30" s="501"/>
      <c r="J30" s="506"/>
      <c r="K30" s="501"/>
      <c r="L30" s="508"/>
      <c r="M30" s="501"/>
      <c r="N30" s="506"/>
    </row>
    <row r="31" spans="1:14" ht="14.1" customHeight="1">
      <c r="A31" s="288">
        <v>2022</v>
      </c>
      <c r="B31" s="859" t="s">
        <v>421</v>
      </c>
      <c r="C31" s="860"/>
      <c r="D31" s="509">
        <v>12036</v>
      </c>
      <c r="E31" s="510">
        <v>5886</v>
      </c>
      <c r="F31" s="511">
        <v>5890</v>
      </c>
      <c r="G31" s="464"/>
      <c r="H31" s="510">
        <v>59</v>
      </c>
      <c r="I31" s="511">
        <v>2</v>
      </c>
      <c r="J31" s="464"/>
      <c r="K31" s="511">
        <v>260</v>
      </c>
      <c r="L31" s="462"/>
      <c r="M31" s="511">
        <v>2985</v>
      </c>
      <c r="N31" s="506"/>
    </row>
    <row r="32" spans="1:14" ht="14.1" customHeight="1">
      <c r="A32" s="288">
        <v>2021</v>
      </c>
      <c r="B32" s="859" t="s">
        <v>422</v>
      </c>
      <c r="C32" s="860"/>
      <c r="D32" s="509">
        <v>8230</v>
      </c>
      <c r="E32" s="510">
        <v>5510</v>
      </c>
      <c r="F32" s="511">
        <v>2661</v>
      </c>
      <c r="G32" s="464"/>
      <c r="H32" s="510">
        <v>22</v>
      </c>
      <c r="I32" s="511">
        <v>1</v>
      </c>
      <c r="J32" s="464"/>
      <c r="K32" s="511">
        <v>59</v>
      </c>
      <c r="L32" s="462"/>
      <c r="M32" s="511">
        <v>2704</v>
      </c>
      <c r="N32" s="506"/>
    </row>
    <row r="33" spans="2:14" ht="14.1" customHeight="1" thickBot="1">
      <c r="B33" s="358" t="s">
        <v>5</v>
      </c>
      <c r="C33" s="388" t="s">
        <v>423</v>
      </c>
      <c r="D33" s="512">
        <v>0.46245443499392458</v>
      </c>
      <c r="E33" s="513">
        <v>6.8239564428312249E-2</v>
      </c>
      <c r="F33" s="469">
        <v>1.2134535888763622</v>
      </c>
      <c r="G33" s="514"/>
      <c r="H33" s="513">
        <v>1.6818181818181817</v>
      </c>
      <c r="I33" s="469">
        <v>1</v>
      </c>
      <c r="J33" s="514"/>
      <c r="K33" s="469">
        <v>3.406779661016949</v>
      </c>
      <c r="L33" s="515"/>
      <c r="M33" s="516">
        <v>0.10392011834319526</v>
      </c>
      <c r="N33" s="517"/>
    </row>
    <row r="34" spans="2:14" ht="16.2" customHeight="1">
      <c r="B34" s="315" t="s">
        <v>386</v>
      </c>
      <c r="C34" s="434"/>
      <c r="D34" s="434"/>
      <c r="E34" s="434"/>
      <c r="F34" s="518"/>
      <c r="G34" s="519"/>
      <c r="H34" s="519"/>
      <c r="I34" s="518"/>
      <c r="J34" s="520"/>
      <c r="K34" s="520"/>
      <c r="L34" s="316"/>
      <c r="N34" s="316" t="s">
        <v>267</v>
      </c>
    </row>
    <row r="36" spans="2:14" ht="0.75" customHeight="1"/>
    <row r="37" spans="2:14" ht="12.75" hidden="1" customHeight="1"/>
  </sheetData>
  <mergeCells count="35">
    <mergeCell ref="B26:C26"/>
    <mergeCell ref="B27:C27"/>
    <mergeCell ref="D3:D4"/>
    <mergeCell ref="B32:C32"/>
    <mergeCell ref="B24:C24"/>
    <mergeCell ref="B25:C25"/>
    <mergeCell ref="B28:C28"/>
    <mergeCell ref="B2:C3"/>
    <mergeCell ref="B13:C13"/>
    <mergeCell ref="B14:C14"/>
    <mergeCell ref="B15:C15"/>
    <mergeCell ref="B16:C16"/>
    <mergeCell ref="B31:C31"/>
    <mergeCell ref="B29:C29"/>
    <mergeCell ref="B21:C21"/>
    <mergeCell ref="B22:C22"/>
    <mergeCell ref="B23:C23"/>
    <mergeCell ref="B18:C18"/>
    <mergeCell ref="B19:C19"/>
    <mergeCell ref="B20:C20"/>
    <mergeCell ref="B5:C5"/>
    <mergeCell ref="B1:N1"/>
    <mergeCell ref="B17:C17"/>
    <mergeCell ref="B6:C6"/>
    <mergeCell ref="B7:C7"/>
    <mergeCell ref="B8:C8"/>
    <mergeCell ref="B9:C9"/>
    <mergeCell ref="B10:C10"/>
    <mergeCell ref="B11:C11"/>
    <mergeCell ref="B12:C12"/>
    <mergeCell ref="E3:G3"/>
    <mergeCell ref="H3:I3"/>
    <mergeCell ref="M3:N4"/>
    <mergeCell ref="D2:N2"/>
    <mergeCell ref="K3:L4"/>
  </mergeCells>
  <conditionalFormatting sqref="D33:F33 H33:I33 K33 M33">
    <cfRule type="cellIs" dxfId="7" priority="5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5" firstPageNumber="32" orientation="portrait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   </oddFooter>
  </headerFooter>
  <drawing r:id="rId2"/>
  <legacyDrawingHF r:id="rId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Feuil7">
    <tabColor rgb="FF00B0F0"/>
    <pageSetUpPr fitToPage="1"/>
  </sheetPr>
  <dimension ref="A1:U27"/>
  <sheetViews>
    <sheetView topLeftCell="B1" zoomScale="60" zoomScaleNormal="60" zoomScaleSheetLayoutView="50" zoomScalePageLayoutView="60" workbookViewId="0">
      <selection activeCell="B27" sqref="B27"/>
    </sheetView>
  </sheetViews>
  <sheetFormatPr baseColWidth="10" defaultColWidth="9.33203125" defaultRowHeight="13.8"/>
  <cols>
    <col min="1" max="1" width="3.6640625" style="248" customWidth="1"/>
    <col min="2" max="2" width="76" style="248" customWidth="1"/>
    <col min="3" max="4" width="17.44140625" style="248" hidden="1" customWidth="1"/>
    <col min="5" max="5" width="15.33203125" style="248" customWidth="1"/>
    <col min="6" max="6" width="16.44140625" style="248" bestFit="1" customWidth="1"/>
    <col min="7" max="7" width="15" style="248" customWidth="1"/>
    <col min="8" max="8" width="17.33203125" style="248" customWidth="1"/>
    <col min="9" max="9" width="16.6640625" style="248" customWidth="1"/>
    <col min="10" max="10" width="15.5546875" style="248" customWidth="1"/>
    <col min="11" max="12" width="16.33203125" style="248" customWidth="1"/>
    <col min="13" max="13" width="15.5546875" style="248" customWidth="1"/>
    <col min="14" max="15" width="16.33203125" style="248" customWidth="1"/>
    <col min="16" max="16" width="16.44140625" style="248" customWidth="1"/>
    <col min="17" max="17" width="16.6640625" style="248" customWidth="1"/>
    <col min="18" max="18" width="16.33203125" style="248" customWidth="1"/>
    <col min="19" max="19" width="17.33203125" style="248" customWidth="1"/>
    <col min="20" max="20" width="16.44140625" style="248" customWidth="1"/>
    <col min="21" max="28" width="8.44140625" style="248" customWidth="1"/>
    <col min="29" max="16384" width="9.33203125" style="248"/>
  </cols>
  <sheetData>
    <row r="1" spans="1:21" ht="54.75" customHeight="1" thickBot="1">
      <c r="B1" s="955" t="s">
        <v>403</v>
      </c>
      <c r="C1" s="955"/>
      <c r="D1" s="955"/>
      <c r="E1" s="955"/>
      <c r="F1" s="955"/>
      <c r="G1" s="955"/>
      <c r="H1" s="955"/>
      <c r="I1" s="955"/>
      <c r="J1" s="955"/>
      <c r="K1" s="955"/>
      <c r="L1" s="955"/>
      <c r="M1" s="955"/>
      <c r="N1" s="955"/>
      <c r="O1" s="955"/>
      <c r="P1" s="955"/>
      <c r="Q1" s="955"/>
      <c r="R1" s="955"/>
      <c r="S1" s="955"/>
      <c r="T1" s="521"/>
    </row>
    <row r="2" spans="1:21" ht="14.4" thickBot="1">
      <c r="C2" s="522"/>
      <c r="D2" s="522"/>
      <c r="E2" s="522"/>
      <c r="F2" s="522"/>
      <c r="G2" s="522"/>
      <c r="H2" s="523">
        <v>12</v>
      </c>
      <c r="I2" s="523">
        <v>11</v>
      </c>
      <c r="J2" s="523">
        <v>10</v>
      </c>
      <c r="K2" s="523">
        <v>9</v>
      </c>
      <c r="L2" s="523">
        <v>8</v>
      </c>
      <c r="M2" s="523">
        <v>7</v>
      </c>
      <c r="N2" s="523">
        <v>6</v>
      </c>
      <c r="O2" s="523">
        <v>5</v>
      </c>
      <c r="P2" s="523">
        <v>4</v>
      </c>
      <c r="Q2" s="523">
        <v>3</v>
      </c>
      <c r="R2" s="523">
        <v>2</v>
      </c>
      <c r="S2" s="523">
        <v>1</v>
      </c>
      <c r="T2" s="523"/>
    </row>
    <row r="3" spans="1:21" ht="30" customHeight="1" thickBot="1">
      <c r="B3" s="952" t="s">
        <v>3</v>
      </c>
      <c r="C3" s="524"/>
      <c r="D3" s="525"/>
      <c r="E3" s="524" t="s">
        <v>0</v>
      </c>
      <c r="F3" s="524"/>
      <c r="G3" s="958" t="s">
        <v>305</v>
      </c>
      <c r="H3" s="959"/>
      <c r="I3" s="959"/>
      <c r="J3" s="959"/>
      <c r="K3" s="959"/>
      <c r="L3" s="959"/>
      <c r="M3" s="959"/>
      <c r="N3" s="959"/>
      <c r="O3" s="959"/>
      <c r="P3" s="959"/>
      <c r="Q3" s="959"/>
      <c r="R3" s="959"/>
      <c r="S3" s="960"/>
      <c r="T3" s="738"/>
    </row>
    <row r="4" spans="1:21" s="526" customFormat="1" ht="25.2" customHeight="1">
      <c r="B4" s="953"/>
      <c r="C4" s="950" t="s">
        <v>420</v>
      </c>
      <c r="D4" s="951"/>
      <c r="E4" s="950" t="str">
        <f>TEXT(DATE(YEAR(S4),MONTH(S4),15),"mmm-aa")</f>
        <v>juil-25</v>
      </c>
      <c r="F4" s="957"/>
      <c r="G4" s="676" t="s">
        <v>477</v>
      </c>
      <c r="H4" s="676" t="s">
        <v>480</v>
      </c>
      <c r="I4" s="676" t="s">
        <v>481</v>
      </c>
      <c r="J4" s="676" t="s">
        <v>479</v>
      </c>
      <c r="K4" s="676" t="s">
        <v>483</v>
      </c>
      <c r="L4" s="676" t="s">
        <v>484</v>
      </c>
      <c r="M4" s="676" t="s">
        <v>485</v>
      </c>
      <c r="N4" s="676" t="s">
        <v>486</v>
      </c>
      <c r="O4" s="676" t="s">
        <v>487</v>
      </c>
      <c r="P4" s="676" t="s">
        <v>488</v>
      </c>
      <c r="Q4" s="676" t="s">
        <v>497</v>
      </c>
      <c r="R4" s="676" t="s">
        <v>498</v>
      </c>
      <c r="S4" s="677" t="s">
        <v>499</v>
      </c>
      <c r="T4" s="956"/>
    </row>
    <row r="5" spans="1:21" s="527" customFormat="1" ht="39.75" customHeight="1" thickBot="1">
      <c r="B5" s="954"/>
      <c r="C5" s="528" t="s">
        <v>286</v>
      </c>
      <c r="D5" s="697" t="s">
        <v>287</v>
      </c>
      <c r="E5" s="698" t="s">
        <v>489</v>
      </c>
      <c r="F5" s="529" t="s">
        <v>490</v>
      </c>
      <c r="G5" s="530" t="s">
        <v>267</v>
      </c>
      <c r="H5" s="531" t="s">
        <v>267</v>
      </c>
      <c r="I5" s="530" t="s">
        <v>267</v>
      </c>
      <c r="J5" s="531" t="s">
        <v>267</v>
      </c>
      <c r="K5" s="530" t="s">
        <v>267</v>
      </c>
      <c r="L5" s="531" t="s">
        <v>267</v>
      </c>
      <c r="M5" s="531" t="s">
        <v>267</v>
      </c>
      <c r="N5" s="735" t="s">
        <v>267</v>
      </c>
      <c r="O5" s="531" t="s">
        <v>267</v>
      </c>
      <c r="P5" s="530" t="s">
        <v>267</v>
      </c>
      <c r="Q5" s="531" t="s">
        <v>425</v>
      </c>
      <c r="R5" s="690" t="s">
        <v>425</v>
      </c>
      <c r="S5" s="691" t="s">
        <v>425</v>
      </c>
      <c r="T5" s="956"/>
      <c r="U5" s="532"/>
    </row>
    <row r="6" spans="1:21" ht="30" customHeight="1">
      <c r="B6" s="533" t="s">
        <v>105</v>
      </c>
      <c r="C6" s="534"/>
      <c r="D6" s="535"/>
      <c r="E6" s="540"/>
      <c r="F6" s="541"/>
      <c r="G6" s="538"/>
      <c r="H6" s="538"/>
      <c r="I6" s="538"/>
      <c r="J6" s="538"/>
      <c r="K6" s="538"/>
      <c r="L6" s="538"/>
      <c r="M6" s="538"/>
      <c r="N6" s="538"/>
      <c r="O6" s="538"/>
      <c r="P6" s="538"/>
      <c r="Q6" s="538"/>
      <c r="R6" s="538"/>
      <c r="S6" s="542"/>
    </row>
    <row r="7" spans="1:21" s="544" customFormat="1" ht="24" customHeight="1">
      <c r="A7" s="536">
        <v>1</v>
      </c>
      <c r="B7" s="537" t="s">
        <v>15</v>
      </c>
      <c r="C7" s="538">
        <v>6555.5</v>
      </c>
      <c r="D7" s="539">
        <v>6206.4</v>
      </c>
      <c r="E7" s="540">
        <v>5438.7711404308793</v>
      </c>
      <c r="F7" s="541">
        <v>12962.7</v>
      </c>
      <c r="G7" s="538">
        <v>5459.6802389194063</v>
      </c>
      <c r="H7" s="538">
        <v>6970.6</v>
      </c>
      <c r="I7" s="538">
        <v>7931.2</v>
      </c>
      <c r="J7" s="538">
        <v>8736.1</v>
      </c>
      <c r="K7" s="538">
        <v>9484</v>
      </c>
      <c r="L7" s="538">
        <v>10689.074249624195</v>
      </c>
      <c r="M7" s="538">
        <v>771.1</v>
      </c>
      <c r="N7" s="538">
        <v>1498.1078426931999</v>
      </c>
      <c r="O7" s="538">
        <v>2143.4090806880399</v>
      </c>
      <c r="P7" s="538">
        <v>2955.5722253100803</v>
      </c>
      <c r="Q7" s="538">
        <v>3761.5580918576106</v>
      </c>
      <c r="R7" s="538">
        <v>4685.9501124923008</v>
      </c>
      <c r="S7" s="542">
        <v>5438.7711404308793</v>
      </c>
      <c r="T7" s="543"/>
    </row>
    <row r="8" spans="1:21" s="546" customFormat="1" ht="24" customHeight="1">
      <c r="A8" s="536">
        <v>2</v>
      </c>
      <c r="B8" s="537" t="s">
        <v>136</v>
      </c>
      <c r="C8" s="538">
        <v>5192.3</v>
      </c>
      <c r="D8" s="539">
        <v>5121.3</v>
      </c>
      <c r="E8" s="540">
        <v>5438.7711404308793</v>
      </c>
      <c r="F8" s="541">
        <v>10486.1</v>
      </c>
      <c r="G8" s="538">
        <v>4894.0136384058178</v>
      </c>
      <c r="H8" s="538">
        <v>5644.2633222936802</v>
      </c>
      <c r="I8" s="538">
        <v>6446.12942314678</v>
      </c>
      <c r="J8" s="538">
        <v>7251.029006723501</v>
      </c>
      <c r="K8" s="538">
        <v>7996</v>
      </c>
      <c r="L8" s="538">
        <v>8901.4866807659491</v>
      </c>
      <c r="M8" s="538">
        <v>771.1</v>
      </c>
      <c r="N8" s="538">
        <v>1498.1078426931999</v>
      </c>
      <c r="O8" s="538">
        <v>2143.4090806880399</v>
      </c>
      <c r="P8" s="538">
        <v>2955.5722253100803</v>
      </c>
      <c r="Q8" s="538">
        <v>3761.5580918576106</v>
      </c>
      <c r="R8" s="538">
        <v>4685.9501124923008</v>
      </c>
      <c r="S8" s="542">
        <v>5438.7711404308793</v>
      </c>
      <c r="T8" s="545"/>
    </row>
    <row r="9" spans="1:21" s="546" customFormat="1" ht="24" customHeight="1">
      <c r="A9" s="536">
        <v>3</v>
      </c>
      <c r="B9" s="537" t="s">
        <v>137</v>
      </c>
      <c r="C9" s="538">
        <v>5192.3</v>
      </c>
      <c r="D9" s="539">
        <v>5121.3</v>
      </c>
      <c r="E9" s="540">
        <v>5438.7711404308793</v>
      </c>
      <c r="F9" s="541">
        <v>10486.1</v>
      </c>
      <c r="G9" s="538">
        <v>4894.0136384058178</v>
      </c>
      <c r="H9" s="538">
        <v>5644.2633222936802</v>
      </c>
      <c r="I9" s="538">
        <v>6446.12942314678</v>
      </c>
      <c r="J9" s="538">
        <v>7251.029006723501</v>
      </c>
      <c r="K9" s="538">
        <v>7996</v>
      </c>
      <c r="L9" s="538">
        <v>8901.4866807659491</v>
      </c>
      <c r="M9" s="538">
        <v>771.1</v>
      </c>
      <c r="N9" s="538">
        <v>1498.1078426931999</v>
      </c>
      <c r="O9" s="538">
        <v>2143.4090806880399</v>
      </c>
      <c r="P9" s="538">
        <v>2955.5722253100803</v>
      </c>
      <c r="Q9" s="538">
        <v>3761.5580918576106</v>
      </c>
      <c r="R9" s="538">
        <v>4685.9501124923008</v>
      </c>
      <c r="S9" s="542">
        <v>5438.7711404308793</v>
      </c>
      <c r="T9" s="545"/>
    </row>
    <row r="10" spans="1:21" s="546" customFormat="1" ht="24" customHeight="1">
      <c r="A10" s="536">
        <v>4</v>
      </c>
      <c r="B10" s="537" t="s">
        <v>138</v>
      </c>
      <c r="C10" s="538">
        <v>5102.1000000000004</v>
      </c>
      <c r="D10" s="539">
        <v>4990.8</v>
      </c>
      <c r="E10" s="540">
        <v>5328.3154890554097</v>
      </c>
      <c r="F10" s="541">
        <v>9994.4</v>
      </c>
      <c r="G10" s="538">
        <v>4700.3911845675402</v>
      </c>
      <c r="H10" s="538">
        <v>5427.2942548986302</v>
      </c>
      <c r="I10" s="538">
        <v>6198.5255497527496</v>
      </c>
      <c r="J10" s="538">
        <v>6983.4036457224211</v>
      </c>
      <c r="K10" s="538">
        <v>7695.4</v>
      </c>
      <c r="L10" s="538">
        <v>8547.3334102010886</v>
      </c>
      <c r="M10" s="538">
        <v>765.7</v>
      </c>
      <c r="N10" s="538">
        <v>1485.3425115290299</v>
      </c>
      <c r="O10" s="538">
        <v>2126.7949838659697</v>
      </c>
      <c r="P10" s="538">
        <v>2935.7707259997801</v>
      </c>
      <c r="Q10" s="538">
        <v>3685.7337540324006</v>
      </c>
      <c r="R10" s="538">
        <v>4598.7172660070009</v>
      </c>
      <c r="S10" s="542">
        <v>5328.3154890554097</v>
      </c>
      <c r="T10" s="545"/>
    </row>
    <row r="11" spans="1:21" s="546" customFormat="1" ht="24" customHeight="1">
      <c r="A11" s="536">
        <v>5</v>
      </c>
      <c r="B11" s="537" t="s">
        <v>156</v>
      </c>
      <c r="C11" s="538">
        <v>1200.5</v>
      </c>
      <c r="D11" s="539">
        <v>1166.0730000000001</v>
      </c>
      <c r="E11" s="540">
        <v>1527.47891574862</v>
      </c>
      <c r="F11" s="541">
        <v>2577.9929999999999</v>
      </c>
      <c r="G11" s="538">
        <v>1286.3631010997199</v>
      </c>
      <c r="H11" s="538">
        <v>1495.2218997244802</v>
      </c>
      <c r="I11" s="538">
        <v>1670.0854064807099</v>
      </c>
      <c r="J11" s="538">
        <v>1866.3023115085603</v>
      </c>
      <c r="K11" s="538">
        <v>2014.2550000000001</v>
      </c>
      <c r="L11" s="538">
        <v>2248.8270000000002</v>
      </c>
      <c r="M11" s="538">
        <v>138.37409200207</v>
      </c>
      <c r="N11" s="538">
        <v>347.84738913603002</v>
      </c>
      <c r="O11" s="538">
        <v>486.92076350178002</v>
      </c>
      <c r="P11" s="538">
        <v>746.93343622452005</v>
      </c>
      <c r="Q11" s="538">
        <v>986.59095568758005</v>
      </c>
      <c r="R11" s="538">
        <v>1354.6090426000001</v>
      </c>
      <c r="S11" s="542">
        <v>1527.47891574862</v>
      </c>
      <c r="T11" s="545"/>
    </row>
    <row r="12" spans="1:21" s="544" customFormat="1" ht="24" customHeight="1">
      <c r="A12" s="536">
        <v>6</v>
      </c>
      <c r="B12" s="537" t="s">
        <v>160</v>
      </c>
      <c r="C12" s="538">
        <v>29.2</v>
      </c>
      <c r="D12" s="539">
        <v>41.045000000000002</v>
      </c>
      <c r="E12" s="540">
        <v>32.432111392039999</v>
      </c>
      <c r="F12" s="541">
        <v>62.768000000000001</v>
      </c>
      <c r="G12" s="538">
        <v>29.124814047550004</v>
      </c>
      <c r="H12" s="538">
        <v>36.757633496490001</v>
      </c>
      <c r="I12" s="538">
        <v>40.138848653470006</v>
      </c>
      <c r="J12" s="538">
        <v>45.13824855483</v>
      </c>
      <c r="K12" s="538">
        <v>48.837000000000003</v>
      </c>
      <c r="L12" s="538">
        <v>51.863</v>
      </c>
      <c r="M12" s="538">
        <v>7.5345272113800004</v>
      </c>
      <c r="N12" s="538">
        <v>12.342426180329999</v>
      </c>
      <c r="O12" s="538">
        <v>16.09929630181</v>
      </c>
      <c r="P12" s="538">
        <v>20.193347784629999</v>
      </c>
      <c r="Q12" s="538">
        <v>23.96799061582</v>
      </c>
      <c r="R12" s="538">
        <v>27.909664960000001</v>
      </c>
      <c r="S12" s="542">
        <v>32.432111392039999</v>
      </c>
      <c r="T12" s="545"/>
    </row>
    <row r="13" spans="1:21" s="547" customFormat="1" ht="24" customHeight="1">
      <c r="A13" s="536">
        <v>7</v>
      </c>
      <c r="B13" s="537" t="s">
        <v>157</v>
      </c>
      <c r="C13" s="538">
        <v>1529.4</v>
      </c>
      <c r="D13" s="539">
        <v>1326.221</v>
      </c>
      <c r="E13" s="540">
        <v>1505.8605213701201</v>
      </c>
      <c r="F13" s="541">
        <v>2970.8719999999998</v>
      </c>
      <c r="G13" s="538">
        <v>1275.8176520229699</v>
      </c>
      <c r="H13" s="538">
        <v>1477.3805576810698</v>
      </c>
      <c r="I13" s="538">
        <v>1707.2094228824999</v>
      </c>
      <c r="J13" s="538">
        <v>1920.9367005660101</v>
      </c>
      <c r="K13" s="538">
        <v>2183.9299999999998</v>
      </c>
      <c r="L13" s="538">
        <v>2443.5619999999999</v>
      </c>
      <c r="M13" s="538">
        <v>248.57589344722999</v>
      </c>
      <c r="N13" s="538">
        <v>445.79959521986001</v>
      </c>
      <c r="O13" s="538">
        <v>647.18456388611003</v>
      </c>
      <c r="P13" s="538">
        <v>839.67355527601001</v>
      </c>
      <c r="Q13" s="538">
        <v>1041.7895450241599</v>
      </c>
      <c r="R13" s="538">
        <v>1281.84123436</v>
      </c>
      <c r="S13" s="542">
        <v>1505.8605213701201</v>
      </c>
      <c r="T13" s="545"/>
    </row>
    <row r="14" spans="1:21" s="547" customFormat="1" ht="24" customHeight="1">
      <c r="A14" s="536">
        <v>8</v>
      </c>
      <c r="B14" s="537" t="s">
        <v>161</v>
      </c>
      <c r="C14" s="538">
        <v>1061.7</v>
      </c>
      <c r="D14" s="539">
        <v>903.9</v>
      </c>
      <c r="E14" s="540">
        <v>951.41394497269005</v>
      </c>
      <c r="F14" s="541">
        <v>1742.249</v>
      </c>
      <c r="G14" s="538">
        <v>838.23813738423996</v>
      </c>
      <c r="H14" s="538">
        <v>970.8678772694899</v>
      </c>
      <c r="I14" s="538">
        <v>1113.4342402412899</v>
      </c>
      <c r="J14" s="538">
        <v>1244.37559133471</v>
      </c>
      <c r="K14" s="538">
        <v>1368.37</v>
      </c>
      <c r="L14" s="538">
        <v>1526.444</v>
      </c>
      <c r="M14" s="538">
        <v>182.41078384317001</v>
      </c>
      <c r="N14" s="538">
        <v>306.74952667702001</v>
      </c>
      <c r="O14" s="538">
        <v>422.84689383226998</v>
      </c>
      <c r="P14" s="538">
        <v>541.12660822564999</v>
      </c>
      <c r="Q14" s="538">
        <v>665.31567951227998</v>
      </c>
      <c r="R14" s="538">
        <v>808.06950347999998</v>
      </c>
      <c r="S14" s="542">
        <v>951.41394497269005</v>
      </c>
      <c r="T14" s="545"/>
    </row>
    <row r="15" spans="1:21" s="547" customFormat="1" ht="24" customHeight="1">
      <c r="A15" s="536">
        <v>9</v>
      </c>
      <c r="B15" s="537" t="s">
        <v>158</v>
      </c>
      <c r="C15" s="538">
        <v>15.8</v>
      </c>
      <c r="D15" s="539">
        <v>20.2</v>
      </c>
      <c r="E15" s="540">
        <v>23.522388871609998</v>
      </c>
      <c r="F15" s="541">
        <v>16.766999999999999</v>
      </c>
      <c r="G15" s="538">
        <v>15.9979480093</v>
      </c>
      <c r="H15" s="538">
        <v>17.069107209590001</v>
      </c>
      <c r="I15" s="538">
        <v>46.308741159070003</v>
      </c>
      <c r="J15" s="538">
        <v>48.961992261020001</v>
      </c>
      <c r="K15" s="538">
        <v>9.6370000000000005</v>
      </c>
      <c r="L15" s="538">
        <v>9.9090000000000007</v>
      </c>
      <c r="M15" s="538">
        <v>2.5340383233099999</v>
      </c>
      <c r="N15" s="538">
        <v>3.7667030267900001</v>
      </c>
      <c r="O15" s="538">
        <v>4.84273241025</v>
      </c>
      <c r="P15" s="538">
        <v>8.3076366436000004</v>
      </c>
      <c r="Q15" s="538">
        <v>9.8155655678199984</v>
      </c>
      <c r="R15" s="538">
        <v>10.704060179999999</v>
      </c>
      <c r="S15" s="542">
        <v>23.522388871609998</v>
      </c>
      <c r="T15" s="545"/>
    </row>
    <row r="16" spans="1:21" s="546" customFormat="1" ht="24" customHeight="1">
      <c r="A16" s="536">
        <v>10</v>
      </c>
      <c r="B16" s="537" t="s">
        <v>159</v>
      </c>
      <c r="C16" s="538">
        <v>2327.1</v>
      </c>
      <c r="D16" s="539">
        <v>2427.9</v>
      </c>
      <c r="E16" s="540">
        <v>2239.0215503149998</v>
      </c>
      <c r="F16" s="541">
        <v>4366</v>
      </c>
      <c r="G16" s="538">
        <v>2093.087669388</v>
      </c>
      <c r="H16" s="538">
        <v>2400.8650567870004</v>
      </c>
      <c r="I16" s="538">
        <v>2734.7831305770005</v>
      </c>
      <c r="J16" s="538">
        <v>3102.0643928320005</v>
      </c>
      <c r="K16" s="538">
        <v>3438.7429999999999</v>
      </c>
      <c r="L16" s="538">
        <v>3793.1729999999998</v>
      </c>
      <c r="M16" s="538">
        <v>368.67610000000002</v>
      </c>
      <c r="N16" s="538">
        <v>675.58600000000001</v>
      </c>
      <c r="O16" s="538">
        <v>971.74793</v>
      </c>
      <c r="P16" s="538">
        <v>1320.6632363050001</v>
      </c>
      <c r="Q16" s="538">
        <v>1623.570151661</v>
      </c>
      <c r="R16" s="538">
        <v>1923.653048287</v>
      </c>
      <c r="S16" s="542">
        <v>2239.0215503149998</v>
      </c>
      <c r="T16" s="548"/>
    </row>
    <row r="17" spans="1:21" s="546" customFormat="1" ht="24" customHeight="1">
      <c r="A17" s="536">
        <v>11</v>
      </c>
      <c r="B17" s="537" t="s">
        <v>165</v>
      </c>
      <c r="C17" s="538">
        <v>543.70000000000005</v>
      </c>
      <c r="D17" s="539">
        <v>535.5</v>
      </c>
      <c r="E17" s="540">
        <v>521.59544311499997</v>
      </c>
      <c r="F17" s="541">
        <v>1035.3</v>
      </c>
      <c r="G17" s="538">
        <v>475.29077603600001</v>
      </c>
      <c r="H17" s="538">
        <v>544.23517493600002</v>
      </c>
      <c r="I17" s="538">
        <v>618.18610447099991</v>
      </c>
      <c r="J17" s="538">
        <v>705.20228102999999</v>
      </c>
      <c r="K17" s="538">
        <v>782.78899999999999</v>
      </c>
      <c r="L17" s="538">
        <v>865.50099999999998</v>
      </c>
      <c r="M17" s="538">
        <v>84.1584</v>
      </c>
      <c r="N17" s="538">
        <v>156.25280000000001</v>
      </c>
      <c r="O17" s="538">
        <v>221.76689999999999</v>
      </c>
      <c r="P17" s="538">
        <v>307.61468350899997</v>
      </c>
      <c r="Q17" s="538">
        <v>380.20134193500002</v>
      </c>
      <c r="R17" s="538">
        <v>450.35599999999999</v>
      </c>
      <c r="S17" s="542">
        <v>521.59544311499997</v>
      </c>
      <c r="T17" s="545"/>
    </row>
    <row r="18" spans="1:21" s="546" customFormat="1" ht="24" customHeight="1">
      <c r="A18" s="536">
        <v>12</v>
      </c>
      <c r="B18" s="537" t="s">
        <v>164</v>
      </c>
      <c r="C18" s="538">
        <v>1177</v>
      </c>
      <c r="D18" s="539">
        <v>1232.5999999999999</v>
      </c>
      <c r="E18" s="540">
        <v>1122.9759043409999</v>
      </c>
      <c r="F18" s="541">
        <v>2199.6999999999998</v>
      </c>
      <c r="G18" s="538">
        <v>1003.4277897460001</v>
      </c>
      <c r="H18" s="538">
        <v>1156.3858437790002</v>
      </c>
      <c r="I18" s="538">
        <v>1326.2091231100003</v>
      </c>
      <c r="J18" s="538">
        <v>1517.5119964080004</v>
      </c>
      <c r="K18" s="538">
        <v>1688.588</v>
      </c>
      <c r="L18" s="538">
        <v>1866.01</v>
      </c>
      <c r="M18" s="538">
        <v>189.33600000000001</v>
      </c>
      <c r="N18" s="538">
        <v>342.20909999999998</v>
      </c>
      <c r="O18" s="538">
        <v>482.78796999999997</v>
      </c>
      <c r="P18" s="538">
        <v>659.70205175299998</v>
      </c>
      <c r="Q18" s="538">
        <v>814.71717844800003</v>
      </c>
      <c r="R18" s="538">
        <v>961.16466155600006</v>
      </c>
      <c r="S18" s="542">
        <v>1122.9759043409999</v>
      </c>
      <c r="T18" s="545"/>
    </row>
    <row r="19" spans="1:21" s="546" customFormat="1" ht="24" customHeight="1">
      <c r="A19" s="536">
        <v>13</v>
      </c>
      <c r="B19" s="537" t="s">
        <v>162</v>
      </c>
      <c r="C19" s="538">
        <v>605.9</v>
      </c>
      <c r="D19" s="539">
        <v>231.7</v>
      </c>
      <c r="E19" s="540">
        <v>170.73843951999999</v>
      </c>
      <c r="F19" s="541">
        <v>305</v>
      </c>
      <c r="G19" s="538">
        <v>165.78339422600001</v>
      </c>
      <c r="H19" s="538">
        <v>189.02619646000002</v>
      </c>
      <c r="I19" s="538">
        <v>213.90830747000001</v>
      </c>
      <c r="J19" s="538">
        <v>239.16341014300002</v>
      </c>
      <c r="K19" s="538">
        <v>263.85399999999998</v>
      </c>
      <c r="L19" s="538">
        <v>289.05200000000002</v>
      </c>
      <c r="M19" s="538">
        <v>25.8657</v>
      </c>
      <c r="N19" s="538">
        <v>48.9086</v>
      </c>
      <c r="O19" s="538">
        <v>73.347359999999995</v>
      </c>
      <c r="P19" s="538">
        <v>97.255526531000001</v>
      </c>
      <c r="Q19" s="538">
        <v>121.030072776</v>
      </c>
      <c r="R19" s="538">
        <v>145.928391068</v>
      </c>
      <c r="S19" s="542">
        <v>170.73843951999999</v>
      </c>
      <c r="T19" s="545"/>
    </row>
    <row r="20" spans="1:21" s="546" customFormat="1" ht="24" customHeight="1">
      <c r="A20" s="536">
        <v>14</v>
      </c>
      <c r="B20" s="537" t="s">
        <v>163</v>
      </c>
      <c r="C20" s="538" t="s">
        <v>264</v>
      </c>
      <c r="D20" s="539">
        <v>427.6</v>
      </c>
      <c r="E20" s="540">
        <v>422.76735140599999</v>
      </c>
      <c r="F20" s="541">
        <v>826</v>
      </c>
      <c r="G20" s="538">
        <v>448.58570937999997</v>
      </c>
      <c r="H20" s="538">
        <v>511.21784161200003</v>
      </c>
      <c r="I20" s="538">
        <v>576.47959552600003</v>
      </c>
      <c r="J20" s="538">
        <v>640.18670525100003</v>
      </c>
      <c r="K20" s="538">
        <v>701.92600000000004</v>
      </c>
      <c r="L20" s="538">
        <v>770.93100000000004</v>
      </c>
      <c r="M20" s="538">
        <v>69.137900000000002</v>
      </c>
      <c r="N20" s="538">
        <v>127.9135</v>
      </c>
      <c r="O20" s="538">
        <v>193.42113000000001</v>
      </c>
      <c r="P20" s="538">
        <v>255.538613279</v>
      </c>
      <c r="Q20" s="538">
        <v>306.95103706899999</v>
      </c>
      <c r="R20" s="538">
        <v>365.38768893000002</v>
      </c>
      <c r="S20" s="542">
        <v>422.76735140599999</v>
      </c>
      <c r="T20" s="545"/>
    </row>
    <row r="21" spans="1:21" s="546" customFormat="1" ht="24" customHeight="1">
      <c r="A21" s="536">
        <v>15</v>
      </c>
      <c r="B21" s="549" t="s">
        <v>139</v>
      </c>
      <c r="C21" s="538">
        <v>90.1</v>
      </c>
      <c r="D21" s="539">
        <v>130.4</v>
      </c>
      <c r="E21" s="540">
        <v>110.45565137547</v>
      </c>
      <c r="F21" s="541">
        <v>491.7</v>
      </c>
      <c r="G21" s="538">
        <v>193.62245383827798</v>
      </c>
      <c r="H21" s="538">
        <v>216.96906739505008</v>
      </c>
      <c r="I21" s="538">
        <v>247.60387339402996</v>
      </c>
      <c r="J21" s="538">
        <v>267.62536100108002</v>
      </c>
      <c r="K21" s="538">
        <v>300.60000000000002</v>
      </c>
      <c r="L21" s="538">
        <v>354.15327056486001</v>
      </c>
      <c r="M21" s="538">
        <v>5.3744702673199996</v>
      </c>
      <c r="N21" s="538">
        <v>12.765331164169998</v>
      </c>
      <c r="O21" s="538">
        <v>16.614096822070007</v>
      </c>
      <c r="P21" s="538">
        <v>19.801499310299999</v>
      </c>
      <c r="Q21" s="538">
        <v>75.824337825209994</v>
      </c>
      <c r="R21" s="538">
        <v>87.232846485300001</v>
      </c>
      <c r="S21" s="542">
        <v>110.45565137547</v>
      </c>
      <c r="T21" s="545"/>
    </row>
    <row r="22" spans="1:21" s="544" customFormat="1" ht="24" customHeight="1">
      <c r="A22" s="536">
        <v>16</v>
      </c>
      <c r="B22" s="549"/>
      <c r="C22" s="538"/>
      <c r="D22" s="539"/>
      <c r="E22" s="540"/>
      <c r="F22" s="541"/>
      <c r="G22" s="538"/>
      <c r="H22" s="538"/>
      <c r="I22" s="538"/>
      <c r="J22" s="538"/>
      <c r="K22" s="538"/>
      <c r="L22" s="538"/>
      <c r="M22" s="538"/>
      <c r="N22" s="538"/>
      <c r="O22" s="538"/>
      <c r="P22" s="538"/>
      <c r="Q22" s="538"/>
      <c r="R22" s="538"/>
      <c r="S22" s="542"/>
      <c r="T22" s="543"/>
    </row>
    <row r="23" spans="1:21" s="546" customFormat="1" ht="24" customHeight="1">
      <c r="A23" s="536">
        <v>17</v>
      </c>
      <c r="B23" s="549" t="s">
        <v>140</v>
      </c>
      <c r="C23" s="538">
        <v>1363.2</v>
      </c>
      <c r="D23" s="539">
        <v>1085.0999999999999</v>
      </c>
      <c r="E23" s="540">
        <v>888.51246151595683</v>
      </c>
      <c r="F23" s="541">
        <v>2476.6</v>
      </c>
      <c r="G23" s="538">
        <v>565.66660051358826</v>
      </c>
      <c r="H23" s="538">
        <v>1326.3517803190036</v>
      </c>
      <c r="I23" s="538">
        <v>1485.0996925399299</v>
      </c>
      <c r="J23" s="538">
        <v>1485.1181288934899</v>
      </c>
      <c r="K23" s="538">
        <v>1488</v>
      </c>
      <c r="L23" s="538">
        <v>1787.5875688582464</v>
      </c>
      <c r="M23" s="538">
        <v>1.963635356E-2</v>
      </c>
      <c r="N23" s="538">
        <v>1.8974490933600001</v>
      </c>
      <c r="O23" s="538">
        <v>459.63362991855456</v>
      </c>
      <c r="P23" s="538">
        <v>459.65005627212457</v>
      </c>
      <c r="Q23" s="538">
        <v>484.84525627212457</v>
      </c>
      <c r="R23" s="538">
        <v>888.51226151595688</v>
      </c>
      <c r="S23" s="542">
        <v>888.51246151595683</v>
      </c>
      <c r="T23" s="545"/>
    </row>
    <row r="24" spans="1:21" s="546" customFormat="1" ht="24" customHeight="1">
      <c r="A24" s="536">
        <v>18</v>
      </c>
      <c r="B24" s="537" t="s">
        <v>141</v>
      </c>
      <c r="C24" s="538">
        <v>507.2</v>
      </c>
      <c r="D24" s="539">
        <v>414.2</v>
      </c>
      <c r="E24" s="540">
        <v>27.253531610490001</v>
      </c>
      <c r="F24" s="541">
        <v>31</v>
      </c>
      <c r="G24" s="550">
        <v>0.20271699777000002</v>
      </c>
      <c r="H24" s="538">
        <v>0.23015335133000003</v>
      </c>
      <c r="I24" s="538">
        <v>0.24868970489</v>
      </c>
      <c r="J24" s="538">
        <v>0.26712605844999998</v>
      </c>
      <c r="K24" s="538">
        <v>3.2</v>
      </c>
      <c r="L24" s="538">
        <v>3.1710829816500001</v>
      </c>
      <c r="M24" s="538">
        <v>1.963635356E-2</v>
      </c>
      <c r="N24" s="538">
        <v>1.8974490933600001</v>
      </c>
      <c r="O24" s="538">
        <v>1.9146854469200001</v>
      </c>
      <c r="P24" s="538">
        <v>1.9311118004900001</v>
      </c>
      <c r="Q24" s="538">
        <v>27.126311800489997</v>
      </c>
      <c r="R24" s="538">
        <v>27.253331610490001</v>
      </c>
      <c r="S24" s="542">
        <v>27.253531610490001</v>
      </c>
      <c r="T24" s="545"/>
    </row>
    <row r="25" spans="1:21" s="546" customFormat="1" ht="24" customHeight="1" thickBot="1">
      <c r="A25" s="536"/>
      <c r="B25" s="551" t="s">
        <v>142</v>
      </c>
      <c r="C25" s="538">
        <v>856</v>
      </c>
      <c r="D25" s="539">
        <v>670.9</v>
      </c>
      <c r="E25" s="689">
        <v>861.25892990546686</v>
      </c>
      <c r="F25" s="552">
        <v>2445.6</v>
      </c>
      <c r="G25" s="553">
        <v>565.46388351581822</v>
      </c>
      <c r="H25" s="553">
        <v>1326.1216269676736</v>
      </c>
      <c r="I25" s="553">
        <v>1484.8510028350399</v>
      </c>
      <c r="J25" s="553">
        <v>1484.8510028350399</v>
      </c>
      <c r="K25" s="553">
        <v>1484.9</v>
      </c>
      <c r="L25" s="553">
        <v>1784.4164858765964</v>
      </c>
      <c r="M25" s="553">
        <v>0</v>
      </c>
      <c r="N25" s="553">
        <v>0</v>
      </c>
      <c r="O25" s="553">
        <v>457.71894447163459</v>
      </c>
      <c r="P25" s="553">
        <v>457.71894447163459</v>
      </c>
      <c r="Q25" s="553">
        <v>457.71894447163459</v>
      </c>
      <c r="R25" s="553">
        <v>861.25892990546686</v>
      </c>
      <c r="S25" s="554">
        <v>861.25892990546686</v>
      </c>
      <c r="T25" s="545"/>
    </row>
    <row r="26" spans="1:21" s="544" customFormat="1" ht="20.100000000000001" customHeight="1">
      <c r="B26" s="555" t="s">
        <v>387</v>
      </c>
      <c r="C26" s="556"/>
      <c r="D26" s="557"/>
      <c r="E26" s="557"/>
      <c r="F26" s="558"/>
      <c r="G26" s="558"/>
      <c r="H26" s="558"/>
      <c r="I26" s="558"/>
      <c r="J26" s="558"/>
      <c r="K26" s="558"/>
      <c r="L26" s="558"/>
      <c r="M26" s="558"/>
      <c r="N26" s="558"/>
      <c r="O26" s="558"/>
      <c r="P26" s="558"/>
      <c r="Q26" s="558"/>
      <c r="R26" s="559" t="s">
        <v>267</v>
      </c>
      <c r="U26" s="555"/>
    </row>
    <row r="27" spans="1:21" ht="23.1" customHeight="1">
      <c r="B27" s="560"/>
      <c r="C27" s="560"/>
      <c r="D27" s="560"/>
      <c r="E27" s="560"/>
      <c r="F27" s="560"/>
      <c r="G27" s="560"/>
      <c r="H27" s="560"/>
      <c r="I27" s="560"/>
      <c r="J27" s="560"/>
      <c r="K27" s="560"/>
      <c r="L27" s="560"/>
      <c r="M27" s="560"/>
      <c r="N27" s="560"/>
      <c r="O27" s="560"/>
      <c r="P27" s="560"/>
      <c r="Q27" s="560"/>
      <c r="R27" s="560"/>
      <c r="S27" s="560"/>
      <c r="T27" s="560"/>
    </row>
  </sheetData>
  <mergeCells count="6">
    <mergeCell ref="C4:D4"/>
    <mergeCell ref="B3:B5"/>
    <mergeCell ref="B1:S1"/>
    <mergeCell ref="T4:T5"/>
    <mergeCell ref="E4:F4"/>
    <mergeCell ref="G3:S3"/>
  </mergeCells>
  <phoneticPr fontId="0" type="noConversion"/>
  <printOptions horizontalCentered="1" verticalCentered="1"/>
  <pageMargins left="0" right="0" top="0.78740157480314965" bottom="0.39370078740157483" header="0" footer="0"/>
  <pageSetup paperSize="9" scale="47" firstPageNumber="33" orientation="landscape" useFirstPageNumber="1" r:id="rId1"/>
  <headerFooter>
    <oddHeader>&amp;L&amp;G&amp;R&amp;G</oddHeader>
    <oddFooter xml:space="preserve">&amp;C&amp;"Arial Black,Normal"&amp;12&amp;K03+000&amp;P&amp;R&amp;"Arial Black,Gras"&amp;14&amp;K03+000
Janvier 2024 | N°53&amp;G       </oddFooter>
  </headerFooter>
  <legacyDrawingHF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Feuil52">
    <tabColor rgb="FF00B0F0"/>
    <pageSetUpPr fitToPage="1"/>
  </sheetPr>
  <dimension ref="A1:T27"/>
  <sheetViews>
    <sheetView zoomScale="50" zoomScaleNormal="50" zoomScaleSheetLayoutView="50" zoomScalePageLayoutView="50" workbookViewId="0">
      <selection activeCell="B27" sqref="B27"/>
    </sheetView>
  </sheetViews>
  <sheetFormatPr baseColWidth="10" defaultColWidth="0.33203125" defaultRowHeight="13.8"/>
  <cols>
    <col min="1" max="1" width="3.6640625" style="248" customWidth="1"/>
    <col min="2" max="2" width="71.5546875" style="248" customWidth="1"/>
    <col min="3" max="3" width="22.6640625" style="248" hidden="1" customWidth="1"/>
    <col min="4" max="4" width="15.33203125" style="248" hidden="1" customWidth="1"/>
    <col min="5" max="5" width="15.5546875" style="248" bestFit="1" customWidth="1"/>
    <col min="6" max="6" width="18.5546875" style="248" bestFit="1" customWidth="1"/>
    <col min="7" max="7" width="15" style="248" customWidth="1"/>
    <col min="8" max="8" width="17.33203125" style="248" customWidth="1"/>
    <col min="9" max="9" width="16.6640625" style="248" customWidth="1"/>
    <col min="10" max="10" width="15.5546875" style="248" customWidth="1"/>
    <col min="11" max="12" width="16.33203125" style="248" customWidth="1"/>
    <col min="13" max="13" width="15.5546875" style="248" customWidth="1"/>
    <col min="14" max="15" width="16.33203125" style="248" customWidth="1"/>
    <col min="16" max="16" width="16.44140625" style="248" customWidth="1"/>
    <col min="17" max="17" width="16.6640625" style="248" customWidth="1"/>
    <col min="18" max="18" width="16.33203125" style="248" customWidth="1"/>
    <col min="19" max="19" width="17.33203125" style="248" customWidth="1"/>
    <col min="20" max="20" width="16.44140625" style="248" customWidth="1"/>
    <col min="21" max="16384" width="0.33203125" style="248"/>
  </cols>
  <sheetData>
    <row r="1" spans="1:20" ht="54.75" customHeight="1" thickBot="1">
      <c r="B1" s="955" t="s">
        <v>404</v>
      </c>
      <c r="C1" s="955"/>
      <c r="D1" s="955"/>
      <c r="E1" s="955"/>
      <c r="F1" s="955"/>
      <c r="G1" s="955"/>
      <c r="H1" s="955"/>
      <c r="I1" s="955"/>
      <c r="J1" s="955"/>
      <c r="K1" s="955"/>
      <c r="L1" s="955"/>
      <c r="M1" s="955"/>
      <c r="N1" s="955"/>
      <c r="O1" s="955"/>
      <c r="P1" s="955"/>
      <c r="Q1" s="955"/>
      <c r="R1" s="955"/>
      <c r="S1" s="955"/>
      <c r="T1" s="521"/>
    </row>
    <row r="2" spans="1:20" ht="14.4" thickBot="1">
      <c r="C2" s="522"/>
      <c r="D2" s="522"/>
      <c r="E2" s="522"/>
      <c r="F2" s="522"/>
      <c r="G2" s="522"/>
      <c r="H2" s="523">
        <v>12</v>
      </c>
      <c r="I2" s="523">
        <v>11</v>
      </c>
      <c r="J2" s="523">
        <v>10</v>
      </c>
      <c r="K2" s="523">
        <v>9</v>
      </c>
      <c r="L2" s="523">
        <v>8</v>
      </c>
      <c r="M2" s="523">
        <v>7</v>
      </c>
      <c r="N2" s="523">
        <v>6</v>
      </c>
      <c r="O2" s="523">
        <v>5</v>
      </c>
      <c r="P2" s="523">
        <v>4</v>
      </c>
      <c r="Q2" s="523">
        <v>3</v>
      </c>
      <c r="R2" s="523">
        <v>2</v>
      </c>
      <c r="S2" s="523">
        <v>1</v>
      </c>
      <c r="T2" s="523"/>
    </row>
    <row r="3" spans="1:20" ht="30" customHeight="1" thickBot="1">
      <c r="B3" s="961" t="s">
        <v>3</v>
      </c>
      <c r="C3" s="561"/>
      <c r="D3" s="561"/>
      <c r="E3" s="959" t="s">
        <v>0</v>
      </c>
      <c r="F3" s="960"/>
      <c r="G3" s="958" t="s">
        <v>305</v>
      </c>
      <c r="H3" s="959"/>
      <c r="I3" s="959"/>
      <c r="J3" s="959"/>
      <c r="K3" s="959"/>
      <c r="L3" s="959"/>
      <c r="M3" s="959"/>
      <c r="N3" s="959"/>
      <c r="O3" s="959"/>
      <c r="P3" s="959"/>
      <c r="Q3" s="959"/>
      <c r="R3" s="959"/>
      <c r="S3" s="960"/>
      <c r="T3" s="738"/>
    </row>
    <row r="4" spans="1:20" s="526" customFormat="1" ht="25.2" customHeight="1">
      <c r="B4" s="962"/>
      <c r="C4" s="951" t="s">
        <v>420</v>
      </c>
      <c r="D4" s="951"/>
      <c r="E4" s="950" t="str">
        <f>TEXT(DATE(YEAR(S4),MONTH(S4),15),"mmm-aa")</f>
        <v>juil-25</v>
      </c>
      <c r="F4" s="957"/>
      <c r="G4" s="676" t="s">
        <v>477</v>
      </c>
      <c r="H4" s="676" t="s">
        <v>480</v>
      </c>
      <c r="I4" s="676" t="s">
        <v>481</v>
      </c>
      <c r="J4" s="676" t="s">
        <v>479</v>
      </c>
      <c r="K4" s="676" t="s">
        <v>483</v>
      </c>
      <c r="L4" s="676" t="s">
        <v>484</v>
      </c>
      <c r="M4" s="676" t="s">
        <v>485</v>
      </c>
      <c r="N4" s="676" t="s">
        <v>486</v>
      </c>
      <c r="O4" s="676" t="s">
        <v>487</v>
      </c>
      <c r="P4" s="676" t="s">
        <v>488</v>
      </c>
      <c r="Q4" s="676" t="s">
        <v>497</v>
      </c>
      <c r="R4" s="676" t="s">
        <v>498</v>
      </c>
      <c r="S4" s="677" t="s">
        <v>499</v>
      </c>
      <c r="T4" s="956"/>
    </row>
    <row r="5" spans="1:20" s="527" customFormat="1" ht="39" customHeight="1" thickBot="1">
      <c r="B5" s="963"/>
      <c r="C5" s="562" t="s">
        <v>286</v>
      </c>
      <c r="D5" s="699" t="s">
        <v>287</v>
      </c>
      <c r="E5" s="700" t="s">
        <v>489</v>
      </c>
      <c r="F5" s="529" t="s">
        <v>490</v>
      </c>
      <c r="G5" s="563" t="s">
        <v>267</v>
      </c>
      <c r="H5" s="564" t="s">
        <v>267</v>
      </c>
      <c r="I5" s="563" t="s">
        <v>267</v>
      </c>
      <c r="J5" s="564" t="s">
        <v>267</v>
      </c>
      <c r="K5" s="563" t="s">
        <v>267</v>
      </c>
      <c r="L5" s="564" t="s">
        <v>267</v>
      </c>
      <c r="M5" s="564" t="s">
        <v>267</v>
      </c>
      <c r="N5" s="563" t="s">
        <v>267</v>
      </c>
      <c r="O5" s="564" t="s">
        <v>267</v>
      </c>
      <c r="P5" s="563" t="s">
        <v>267</v>
      </c>
      <c r="Q5" s="564" t="s">
        <v>425</v>
      </c>
      <c r="R5" s="705" t="s">
        <v>425</v>
      </c>
      <c r="S5" s="706" t="s">
        <v>425</v>
      </c>
      <c r="T5" s="956"/>
    </row>
    <row r="6" spans="1:20" ht="30" customHeight="1">
      <c r="B6" s="565" t="s">
        <v>1</v>
      </c>
      <c r="C6" s="566">
        <v>7405.7</v>
      </c>
      <c r="D6" s="692">
        <v>7006.6</v>
      </c>
      <c r="E6" s="701">
        <v>7580.1168207103219</v>
      </c>
      <c r="F6" s="701">
        <v>16304.9</v>
      </c>
      <c r="G6" s="569">
        <v>6514.0300981350056</v>
      </c>
      <c r="H6" s="567">
        <v>7981.1</v>
      </c>
      <c r="I6" s="569">
        <v>8866.6</v>
      </c>
      <c r="J6" s="567">
        <v>9779.7000000000007</v>
      </c>
      <c r="K6" s="569">
        <v>10839.8</v>
      </c>
      <c r="L6" s="567">
        <v>12690.415611173878</v>
      </c>
      <c r="M6" s="569">
        <v>854.17038461105153</v>
      </c>
      <c r="N6" s="567">
        <v>1641.1974340922761</v>
      </c>
      <c r="O6" s="569">
        <v>3012.2327841712208</v>
      </c>
      <c r="P6" s="567">
        <v>4457.3156255033919</v>
      </c>
      <c r="Q6" s="569">
        <v>5375.1049918383615</v>
      </c>
      <c r="R6" s="567">
        <v>6881.9783189376958</v>
      </c>
      <c r="S6" s="568">
        <v>7580.1168207103219</v>
      </c>
    </row>
    <row r="7" spans="1:20" s="544" customFormat="1" ht="24" customHeight="1">
      <c r="A7" s="536">
        <v>1</v>
      </c>
      <c r="B7" s="537" t="s">
        <v>143</v>
      </c>
      <c r="C7" s="570">
        <v>4460.2</v>
      </c>
      <c r="D7" s="693">
        <v>4592.3999999999996</v>
      </c>
      <c r="E7" s="540">
        <v>4502.5482308711826</v>
      </c>
      <c r="F7" s="540">
        <v>7767.7</v>
      </c>
      <c r="G7" s="571">
        <v>4251.3084858395896</v>
      </c>
      <c r="H7" s="538">
        <v>4836.080519538973</v>
      </c>
      <c r="I7" s="571">
        <v>5389.1934189218828</v>
      </c>
      <c r="J7" s="538">
        <v>6095.269305592763</v>
      </c>
      <c r="K7" s="571">
        <v>6871.7</v>
      </c>
      <c r="L7" s="538">
        <v>7515.2622730729445</v>
      </c>
      <c r="M7" s="571">
        <v>716.44917790590353</v>
      </c>
      <c r="N7" s="538">
        <v>1412.387473190659</v>
      </c>
      <c r="O7" s="571">
        <v>1948.1984483495141</v>
      </c>
      <c r="P7" s="538">
        <v>2580.1407306467158</v>
      </c>
      <c r="Q7" s="571">
        <v>3256.2069921431071</v>
      </c>
      <c r="R7" s="538">
        <v>3919.2003156472738</v>
      </c>
      <c r="S7" s="541">
        <v>4502.5482308711826</v>
      </c>
      <c r="T7" s="543"/>
    </row>
    <row r="8" spans="1:20" s="546" customFormat="1" ht="24" customHeight="1">
      <c r="A8" s="536">
        <v>2</v>
      </c>
      <c r="B8" s="537" t="s">
        <v>144</v>
      </c>
      <c r="C8" s="570">
        <v>4178.6000000000004</v>
      </c>
      <c r="D8" s="693">
        <v>4112.7</v>
      </c>
      <c r="E8" s="540">
        <v>3441.3489732703742</v>
      </c>
      <c r="F8" s="540">
        <v>6907.1</v>
      </c>
      <c r="G8" s="571">
        <v>3368.7013649865648</v>
      </c>
      <c r="H8" s="538">
        <v>3844.794377879944</v>
      </c>
      <c r="I8" s="571">
        <v>4433.884964229399</v>
      </c>
      <c r="J8" s="538">
        <v>4915.7188339897748</v>
      </c>
      <c r="K8" s="571">
        <v>5670.5</v>
      </c>
      <c r="L8" s="538">
        <v>6897.0117968194836</v>
      </c>
      <c r="M8" s="571">
        <v>348.07615973483979</v>
      </c>
      <c r="N8" s="538">
        <v>773.02936940224799</v>
      </c>
      <c r="O8" s="571">
        <v>1329.3674101200245</v>
      </c>
      <c r="P8" s="538">
        <v>1849.3175446197129</v>
      </c>
      <c r="Q8" s="571">
        <v>2450.1419148663617</v>
      </c>
      <c r="R8" s="538">
        <v>3006.8524409687375</v>
      </c>
      <c r="S8" s="541">
        <v>3441.3489732703742</v>
      </c>
      <c r="T8" s="545"/>
    </row>
    <row r="9" spans="1:20" s="546" customFormat="1" ht="24" customHeight="1">
      <c r="A9" s="536">
        <v>3</v>
      </c>
      <c r="B9" s="537" t="s">
        <v>145</v>
      </c>
      <c r="C9" s="570">
        <v>2350.3000000000002</v>
      </c>
      <c r="D9" s="693">
        <v>2337.4</v>
      </c>
      <c r="E9" s="540">
        <v>2102.5166410824486</v>
      </c>
      <c r="F9" s="540">
        <v>4091.2</v>
      </c>
      <c r="G9" s="571">
        <v>2051.3403053028405</v>
      </c>
      <c r="H9" s="538">
        <v>2349.00871784433</v>
      </c>
      <c r="I9" s="571">
        <v>2688.9211515876</v>
      </c>
      <c r="J9" s="538">
        <v>2979.8835864061703</v>
      </c>
      <c r="K9" s="571">
        <v>3280.4</v>
      </c>
      <c r="L9" s="538">
        <v>3877.8279256862179</v>
      </c>
      <c r="M9" s="571">
        <v>233.83217459127999</v>
      </c>
      <c r="N9" s="538">
        <v>514.44570155487986</v>
      </c>
      <c r="O9" s="571">
        <v>825.72749026606994</v>
      </c>
      <c r="P9" s="538">
        <v>1120.8481817987099</v>
      </c>
      <c r="Q9" s="571">
        <v>1406.8179725349996</v>
      </c>
      <c r="R9" s="538">
        <v>1805.2668057916794</v>
      </c>
      <c r="S9" s="541">
        <v>2102.5166410824486</v>
      </c>
      <c r="T9" s="545"/>
    </row>
    <row r="10" spans="1:20" s="546" customFormat="1" ht="24" customHeight="1">
      <c r="A10" s="536">
        <v>4</v>
      </c>
      <c r="B10" s="537" t="s">
        <v>146</v>
      </c>
      <c r="C10" s="570">
        <v>1450.2</v>
      </c>
      <c r="D10" s="693">
        <v>1422.2</v>
      </c>
      <c r="E10" s="540">
        <v>986.86921740310027</v>
      </c>
      <c r="F10" s="540">
        <v>2059.5</v>
      </c>
      <c r="G10" s="571">
        <v>1000.22898726826</v>
      </c>
      <c r="H10" s="538">
        <v>1155.0068880213098</v>
      </c>
      <c r="I10" s="571">
        <v>1352.62934812342</v>
      </c>
      <c r="J10" s="538">
        <v>1492.7333362763</v>
      </c>
      <c r="K10" s="571">
        <v>1919.9</v>
      </c>
      <c r="L10" s="538">
        <v>2526.0286217577</v>
      </c>
      <c r="M10" s="571">
        <v>67.12659980107</v>
      </c>
      <c r="N10" s="538">
        <v>168.85818799730001</v>
      </c>
      <c r="O10" s="571">
        <v>353.83622423002993</v>
      </c>
      <c r="P10" s="538">
        <v>518.60804936619002</v>
      </c>
      <c r="Q10" s="571">
        <v>760.10464100650006</v>
      </c>
      <c r="R10" s="538">
        <v>888.39801298887016</v>
      </c>
      <c r="S10" s="541">
        <v>986.86921740310027</v>
      </c>
      <c r="T10" s="545"/>
    </row>
    <row r="11" spans="1:20" s="546" customFormat="1" ht="24" customHeight="1">
      <c r="A11" s="536">
        <v>5</v>
      </c>
      <c r="B11" s="537" t="s">
        <v>147</v>
      </c>
      <c r="C11" s="570">
        <v>124.7</v>
      </c>
      <c r="D11" s="693">
        <v>105.5</v>
      </c>
      <c r="E11" s="540">
        <v>116.0201347848258</v>
      </c>
      <c r="F11" s="540">
        <v>314.2</v>
      </c>
      <c r="G11" s="571">
        <v>106.60631180265523</v>
      </c>
      <c r="H11" s="538">
        <v>109.5757130531843</v>
      </c>
      <c r="I11" s="571">
        <v>140.47819555725908</v>
      </c>
      <c r="J11" s="538">
        <v>169.69947985716436</v>
      </c>
      <c r="K11" s="571">
        <v>185.9</v>
      </c>
      <c r="L11" s="538">
        <v>190.69546366152528</v>
      </c>
      <c r="M11" s="571">
        <v>13.298866637694802</v>
      </c>
      <c r="N11" s="538">
        <v>23.449349850068199</v>
      </c>
      <c r="O11" s="571">
        <v>54.518175623924705</v>
      </c>
      <c r="P11" s="538">
        <v>78.620213454812898</v>
      </c>
      <c r="Q11" s="571">
        <v>100.0182779241071</v>
      </c>
      <c r="R11" s="538">
        <v>105.23847667955809</v>
      </c>
      <c r="S11" s="541">
        <v>116.0201347848258</v>
      </c>
      <c r="T11" s="545"/>
    </row>
    <row r="12" spans="1:20" s="544" customFormat="1" ht="24" customHeight="1">
      <c r="A12" s="536">
        <v>6</v>
      </c>
      <c r="B12" s="537" t="s">
        <v>148</v>
      </c>
      <c r="C12" s="570">
        <v>253.4</v>
      </c>
      <c r="D12" s="693">
        <v>247.6</v>
      </c>
      <c r="E12" s="540">
        <v>235.94298000000001</v>
      </c>
      <c r="F12" s="540">
        <v>442.2</v>
      </c>
      <c r="G12" s="571">
        <v>210.52576061280902</v>
      </c>
      <c r="H12" s="538">
        <v>231.20305896112001</v>
      </c>
      <c r="I12" s="571">
        <v>251.85626896112001</v>
      </c>
      <c r="J12" s="538">
        <v>273.40243145014</v>
      </c>
      <c r="K12" s="571">
        <v>284.3</v>
      </c>
      <c r="L12" s="538">
        <v>302.45978571403998</v>
      </c>
      <c r="M12" s="571">
        <v>33.818518704795004</v>
      </c>
      <c r="N12" s="538">
        <v>66.276130000000009</v>
      </c>
      <c r="O12" s="571">
        <v>95.285520000000005</v>
      </c>
      <c r="P12" s="538">
        <v>131.24110000000002</v>
      </c>
      <c r="Q12" s="571">
        <v>183.20102340075502</v>
      </c>
      <c r="R12" s="538">
        <v>207.94914550863001</v>
      </c>
      <c r="S12" s="541">
        <v>235.94298000000001</v>
      </c>
      <c r="T12" s="545"/>
    </row>
    <row r="13" spans="1:20" s="547" customFormat="1" ht="24" customHeight="1">
      <c r="A13" s="536">
        <v>7</v>
      </c>
      <c r="B13" s="537" t="s">
        <v>149</v>
      </c>
      <c r="C13" s="570">
        <v>281.60000000000002</v>
      </c>
      <c r="D13" s="693">
        <v>479.7</v>
      </c>
      <c r="E13" s="540">
        <v>1061.1992576008081</v>
      </c>
      <c r="F13" s="540">
        <v>860.6</v>
      </c>
      <c r="G13" s="571">
        <v>882.60712085302475</v>
      </c>
      <c r="H13" s="538">
        <v>991.28614165902866</v>
      </c>
      <c r="I13" s="571">
        <v>955.30845469248368</v>
      </c>
      <c r="J13" s="538">
        <v>1179.5504716029877</v>
      </c>
      <c r="K13" s="571">
        <v>1201.3</v>
      </c>
      <c r="L13" s="538">
        <v>618.2504762534611</v>
      </c>
      <c r="M13" s="571">
        <v>368.37301817106379</v>
      </c>
      <c r="N13" s="538">
        <v>639.35810378841097</v>
      </c>
      <c r="O13" s="571">
        <v>618.83103822948965</v>
      </c>
      <c r="P13" s="538">
        <v>730.82318602700286</v>
      </c>
      <c r="Q13" s="571">
        <v>806.06507727674523</v>
      </c>
      <c r="R13" s="538">
        <v>912.34787467853619</v>
      </c>
      <c r="S13" s="541">
        <v>1061.1992576008081</v>
      </c>
      <c r="T13" s="545"/>
    </row>
    <row r="14" spans="1:20" s="547" customFormat="1" ht="24" customHeight="1">
      <c r="A14" s="536">
        <v>8</v>
      </c>
      <c r="B14" s="537" t="s">
        <v>150</v>
      </c>
      <c r="C14" s="570">
        <v>0</v>
      </c>
      <c r="D14" s="693">
        <v>0</v>
      </c>
      <c r="E14" s="540">
        <v>0</v>
      </c>
      <c r="F14" s="540"/>
      <c r="G14" s="571">
        <v>0</v>
      </c>
      <c r="H14" s="538">
        <v>0</v>
      </c>
      <c r="I14" s="571">
        <v>0</v>
      </c>
      <c r="J14" s="538">
        <v>0</v>
      </c>
      <c r="K14" s="571">
        <v>0</v>
      </c>
      <c r="L14" s="538">
        <v>0</v>
      </c>
      <c r="M14" s="571">
        <v>0</v>
      </c>
      <c r="N14" s="538">
        <v>0</v>
      </c>
      <c r="O14" s="571">
        <v>0</v>
      </c>
      <c r="P14" s="538">
        <v>0</v>
      </c>
      <c r="Q14" s="571">
        <v>0</v>
      </c>
      <c r="R14" s="538">
        <v>0</v>
      </c>
      <c r="S14" s="541">
        <v>0</v>
      </c>
      <c r="T14" s="545"/>
    </row>
    <row r="15" spans="1:20" s="547" customFormat="1" ht="24" customHeight="1">
      <c r="A15" s="536">
        <v>9</v>
      </c>
      <c r="B15" s="537"/>
      <c r="C15" s="570"/>
      <c r="D15" s="693"/>
      <c r="E15" s="540"/>
      <c r="F15" s="540"/>
      <c r="G15" s="571"/>
      <c r="H15" s="538"/>
      <c r="I15" s="571"/>
      <c r="J15" s="538"/>
      <c r="K15" s="571"/>
      <c r="L15" s="538"/>
      <c r="M15" s="571"/>
      <c r="N15" s="538"/>
      <c r="O15" s="571"/>
      <c r="P15" s="538"/>
      <c r="Q15" s="571"/>
      <c r="R15" s="538"/>
      <c r="S15" s="541"/>
      <c r="T15" s="545"/>
    </row>
    <row r="16" spans="1:20" s="546" customFormat="1" ht="24" customHeight="1">
      <c r="A16" s="536">
        <v>10</v>
      </c>
      <c r="B16" s="537" t="s">
        <v>151</v>
      </c>
      <c r="C16" s="570">
        <v>2945.5</v>
      </c>
      <c r="D16" s="693">
        <v>2414.1</v>
      </c>
      <c r="E16" s="540">
        <v>3077.5685898391398</v>
      </c>
      <c r="F16" s="540">
        <v>8537.2000000000007</v>
      </c>
      <c r="G16" s="571">
        <v>2262.721612295416</v>
      </c>
      <c r="H16" s="538">
        <v>3145</v>
      </c>
      <c r="I16" s="571">
        <v>3477.4</v>
      </c>
      <c r="J16" s="538">
        <v>3684.4</v>
      </c>
      <c r="K16" s="571">
        <v>3968</v>
      </c>
      <c r="L16" s="538">
        <v>5175.1533381009322</v>
      </c>
      <c r="M16" s="571">
        <v>137.72120670514798</v>
      </c>
      <c r="N16" s="538">
        <v>228.80996090161705</v>
      </c>
      <c r="O16" s="571">
        <v>1064.0343358217067</v>
      </c>
      <c r="P16" s="538">
        <v>1877.1748948566756</v>
      </c>
      <c r="Q16" s="571">
        <v>2118.8979996952544</v>
      </c>
      <c r="R16" s="538">
        <v>2962.778003290422</v>
      </c>
      <c r="S16" s="541">
        <v>3077.5685898391398</v>
      </c>
      <c r="T16" s="545"/>
    </row>
    <row r="17" spans="1:20" s="546" customFormat="1" ht="24" customHeight="1">
      <c r="A17" s="536">
        <v>11</v>
      </c>
      <c r="B17" s="537" t="s">
        <v>152</v>
      </c>
      <c r="C17" s="570">
        <v>993.5</v>
      </c>
      <c r="D17" s="693">
        <v>910.3</v>
      </c>
      <c r="E17" s="540">
        <v>1035.88014039776</v>
      </c>
      <c r="F17" s="540">
        <v>2377.3000000000002</v>
      </c>
      <c r="G17" s="571">
        <v>124.46227071922998</v>
      </c>
      <c r="H17" s="538">
        <v>167.26663495990999</v>
      </c>
      <c r="I17" s="571">
        <v>288.40441344538999</v>
      </c>
      <c r="J17" s="538">
        <v>323.80523843188996</v>
      </c>
      <c r="K17" s="571">
        <v>435.3</v>
      </c>
      <c r="L17" s="538">
        <v>826.69396002772032</v>
      </c>
      <c r="M17" s="571">
        <v>2.8053649999999997</v>
      </c>
      <c r="N17" s="538">
        <v>29.930778171200004</v>
      </c>
      <c r="O17" s="571">
        <v>112.09775189601</v>
      </c>
      <c r="P17" s="538">
        <v>855.06930013361</v>
      </c>
      <c r="Q17" s="571">
        <v>880.40148797527002</v>
      </c>
      <c r="R17" s="538">
        <v>1017.4792235310799</v>
      </c>
      <c r="S17" s="541">
        <v>1035.88014039776</v>
      </c>
      <c r="T17" s="545"/>
    </row>
    <row r="18" spans="1:20" s="546" customFormat="1" ht="24" customHeight="1">
      <c r="A18" s="536">
        <v>12</v>
      </c>
      <c r="B18" s="537" t="s">
        <v>153</v>
      </c>
      <c r="C18" s="570">
        <v>1952</v>
      </c>
      <c r="D18" s="693">
        <v>1503.9</v>
      </c>
      <c r="E18" s="540">
        <v>2041.6884494413798</v>
      </c>
      <c r="F18" s="540">
        <v>6159.9</v>
      </c>
      <c r="G18" s="571">
        <v>2138.2593415761862</v>
      </c>
      <c r="H18" s="538">
        <v>2977.8</v>
      </c>
      <c r="I18" s="571">
        <v>3189</v>
      </c>
      <c r="J18" s="538">
        <v>3360.6</v>
      </c>
      <c r="K18" s="571">
        <v>3532.7</v>
      </c>
      <c r="L18" s="538">
        <v>4348.4593780732121</v>
      </c>
      <c r="M18" s="571">
        <v>134.91584170514798</v>
      </c>
      <c r="N18" s="538">
        <v>198.87918273041703</v>
      </c>
      <c r="O18" s="571">
        <v>951.93658392569671</v>
      </c>
      <c r="P18" s="538">
        <v>1022.1055947230655</v>
      </c>
      <c r="Q18" s="571">
        <v>1238.4965117199845</v>
      </c>
      <c r="R18" s="538">
        <v>1945.2987797593419</v>
      </c>
      <c r="S18" s="541">
        <v>2041.6884494413798</v>
      </c>
      <c r="T18" s="545"/>
    </row>
    <row r="19" spans="1:20" s="546" customFormat="1" ht="24" customHeight="1">
      <c r="A19" s="536">
        <v>13</v>
      </c>
      <c r="B19" s="537" t="s">
        <v>10</v>
      </c>
      <c r="C19" s="570">
        <v>-850.2</v>
      </c>
      <c r="D19" s="693">
        <v>-800.2</v>
      </c>
      <c r="E19" s="540">
        <v>-1252.833218763486</v>
      </c>
      <c r="F19" s="540">
        <v>-3342.2</v>
      </c>
      <c r="G19" s="571">
        <v>-1054.3498592155993</v>
      </c>
      <c r="H19" s="538">
        <v>-1010.5</v>
      </c>
      <c r="I19" s="571">
        <v>-935.4</v>
      </c>
      <c r="J19" s="538">
        <v>-1043.5</v>
      </c>
      <c r="K19" s="571">
        <v>-1355.7</v>
      </c>
      <c r="L19" s="538">
        <v>-2001.3413615496829</v>
      </c>
      <c r="M19" s="571">
        <v>-83.081204504161519</v>
      </c>
      <c r="N19" s="538">
        <v>-141.19214230571629</v>
      </c>
      <c r="O19" s="571">
        <v>-409.19007356462635</v>
      </c>
      <c r="P19" s="538">
        <v>-1042.0933439211872</v>
      </c>
      <c r="Q19" s="571">
        <v>-1128.7016437086259</v>
      </c>
      <c r="R19" s="538">
        <v>-1307.5159449294379</v>
      </c>
      <c r="S19" s="541">
        <v>-1252.833218763486</v>
      </c>
      <c r="T19" s="545"/>
    </row>
    <row r="20" spans="1:20" s="546" customFormat="1" ht="24" customHeight="1">
      <c r="A20" s="536">
        <v>14</v>
      </c>
      <c r="B20" s="572" t="s">
        <v>11</v>
      </c>
      <c r="C20" s="571">
        <v>-1341.5</v>
      </c>
      <c r="D20" s="694">
        <v>-1015.7</v>
      </c>
      <c r="E20" s="702">
        <v>-910.39428451159552</v>
      </c>
      <c r="F20" s="702">
        <v>-3642.2</v>
      </c>
      <c r="G20" s="574">
        <v>-1172.4145633609194</v>
      </c>
      <c r="H20" s="575">
        <v>-1180</v>
      </c>
      <c r="I20" s="574">
        <v>-1126.4000000000001</v>
      </c>
      <c r="J20" s="575">
        <v>-1220.2</v>
      </c>
      <c r="K20" s="574">
        <v>-1418.3</v>
      </c>
      <c r="L20" s="575">
        <v>-2119.6358906051723</v>
      </c>
      <c r="M20" s="574">
        <v>-77.458001448781516</v>
      </c>
      <c r="N20" s="575">
        <v>-102.83456188594631</v>
      </c>
      <c r="O20" s="574">
        <v>-502.7448744211664</v>
      </c>
      <c r="P20" s="575">
        <v>-518.39507966682709</v>
      </c>
      <c r="Q20" s="574">
        <v>-635.5700729690758</v>
      </c>
      <c r="R20" s="575">
        <v>-821.79093164431788</v>
      </c>
      <c r="S20" s="573">
        <v>-910.39428451159552</v>
      </c>
      <c r="T20" s="545"/>
    </row>
    <row r="21" spans="1:20" s="546" customFormat="1" ht="24" customHeight="1">
      <c r="A21" s="536">
        <v>15</v>
      </c>
      <c r="B21" s="576" t="s">
        <v>102</v>
      </c>
      <c r="C21" s="577">
        <v>1341.5</v>
      </c>
      <c r="D21" s="695">
        <v>1015.7</v>
      </c>
      <c r="E21" s="703">
        <v>910.39428451159552</v>
      </c>
      <c r="F21" s="703">
        <v>3382.0419204966593</v>
      </c>
      <c r="G21" s="579">
        <v>1172.4145633609194</v>
      </c>
      <c r="H21" s="578">
        <v>1180</v>
      </c>
      <c r="I21" s="579">
        <v>1126.4000000000001</v>
      </c>
      <c r="J21" s="578">
        <v>1220.2</v>
      </c>
      <c r="K21" s="579">
        <v>1418.3</v>
      </c>
      <c r="L21" s="578">
        <v>2119.6358906051723</v>
      </c>
      <c r="M21" s="579">
        <v>77.458001448781516</v>
      </c>
      <c r="N21" s="578">
        <v>102.83456188594631</v>
      </c>
      <c r="O21" s="579">
        <v>502.7448744211664</v>
      </c>
      <c r="P21" s="578">
        <v>518.39507966682709</v>
      </c>
      <c r="Q21" s="579">
        <v>635.5700729690758</v>
      </c>
      <c r="R21" s="578">
        <v>821.79093164431788</v>
      </c>
      <c r="S21" s="580">
        <v>910.39428451159552</v>
      </c>
      <c r="T21" s="545"/>
    </row>
    <row r="22" spans="1:20" s="544" customFormat="1" ht="24" customHeight="1">
      <c r="A22" s="536">
        <v>16</v>
      </c>
      <c r="B22" s="581" t="s">
        <v>103</v>
      </c>
      <c r="C22" s="578">
        <v>1012.3</v>
      </c>
      <c r="D22" s="695">
        <v>771.9</v>
      </c>
      <c r="E22" s="703">
        <v>1107.1656616401519</v>
      </c>
      <c r="F22" s="703">
        <v>3147.6</v>
      </c>
      <c r="G22" s="579">
        <v>1241.4276502552584</v>
      </c>
      <c r="H22" s="578">
        <v>1315.9</v>
      </c>
      <c r="I22" s="579">
        <v>1317.2</v>
      </c>
      <c r="J22" s="578">
        <v>1405.2</v>
      </c>
      <c r="K22" s="579">
        <v>1512.5</v>
      </c>
      <c r="L22" s="578">
        <v>2011.4007753137353</v>
      </c>
      <c r="M22" s="579">
        <v>101.54375762614157</v>
      </c>
      <c r="N22" s="578">
        <v>123.96250174797873</v>
      </c>
      <c r="O22" s="579">
        <v>661.16374597683625</v>
      </c>
      <c r="P22" s="578">
        <v>656.17537750864199</v>
      </c>
      <c r="Q22" s="579">
        <v>771.52929863515544</v>
      </c>
      <c r="R22" s="578">
        <v>1051.5296393519059</v>
      </c>
      <c r="S22" s="580">
        <v>1107.1656616401519</v>
      </c>
      <c r="T22" s="543"/>
    </row>
    <row r="23" spans="1:20" s="546" customFormat="1" ht="24" customHeight="1">
      <c r="A23" s="536">
        <v>17</v>
      </c>
      <c r="B23" s="581" t="s">
        <v>104</v>
      </c>
      <c r="C23" s="578">
        <v>329.2</v>
      </c>
      <c r="D23" s="695">
        <v>243.8</v>
      </c>
      <c r="E23" s="703">
        <v>-196.77137712855688</v>
      </c>
      <c r="F23" s="703">
        <v>494.6</v>
      </c>
      <c r="G23" s="579">
        <v>-69.013086894339381</v>
      </c>
      <c r="H23" s="578">
        <v>-135.91050554680481</v>
      </c>
      <c r="I23" s="579">
        <v>-190.76726809357444</v>
      </c>
      <c r="J23" s="578">
        <v>-184.93591611713305</v>
      </c>
      <c r="K23" s="579">
        <v>-94.1</v>
      </c>
      <c r="L23" s="578">
        <v>108.2351152914365</v>
      </c>
      <c r="M23" s="579">
        <v>-24.085756177359997</v>
      </c>
      <c r="N23" s="578">
        <v>-21.127939862032385</v>
      </c>
      <c r="O23" s="579">
        <v>-158.41887155566991</v>
      </c>
      <c r="P23" s="578">
        <v>-137.78029784181552</v>
      </c>
      <c r="Q23" s="579">
        <v>-135.9592256660795</v>
      </c>
      <c r="R23" s="578">
        <v>-229.73870770758867</v>
      </c>
      <c r="S23" s="580">
        <v>-196.77137712855688</v>
      </c>
      <c r="T23" s="545"/>
    </row>
    <row r="24" spans="1:20" s="546" customFormat="1" ht="24" customHeight="1">
      <c r="A24" s="536">
        <v>18</v>
      </c>
      <c r="B24" s="581" t="s">
        <v>154</v>
      </c>
      <c r="C24" s="578">
        <v>267.39999999999998</v>
      </c>
      <c r="D24" s="695">
        <v>219.8</v>
      </c>
      <c r="E24" s="703">
        <v>-181.01141178558498</v>
      </c>
      <c r="F24" s="703">
        <v>621.79999999999995</v>
      </c>
      <c r="G24" s="579">
        <v>254.77157895209851</v>
      </c>
      <c r="H24" s="578">
        <v>194.72932471050601</v>
      </c>
      <c r="I24" s="579">
        <v>375.4791918477996</v>
      </c>
      <c r="J24" s="578">
        <v>585.69907509210054</v>
      </c>
      <c r="K24" s="579">
        <v>706.5</v>
      </c>
      <c r="L24" s="578">
        <v>955.41258930487459</v>
      </c>
      <c r="M24" s="579">
        <v>-176.07964074893331</v>
      </c>
      <c r="N24" s="578">
        <v>-58.223191742303896</v>
      </c>
      <c r="O24" s="579">
        <v>-254.82935984443489</v>
      </c>
      <c r="P24" s="578">
        <v>-92.621016304130549</v>
      </c>
      <c r="Q24" s="579">
        <v>-118.98950218403212</v>
      </c>
      <c r="R24" s="578">
        <v>-211.40869049032253</v>
      </c>
      <c r="S24" s="580">
        <v>-181.01141178558498</v>
      </c>
      <c r="T24" s="545"/>
    </row>
    <row r="25" spans="1:20" s="544" customFormat="1" ht="20.100000000000001" customHeight="1" thickBot="1">
      <c r="B25" s="582" t="s">
        <v>155</v>
      </c>
      <c r="C25" s="583">
        <v>61.7</v>
      </c>
      <c r="D25" s="696">
        <v>-66.599999999999994</v>
      </c>
      <c r="E25" s="704">
        <v>-4.5339999999999998</v>
      </c>
      <c r="F25" s="704">
        <v>-77.2</v>
      </c>
      <c r="G25" s="584">
        <v>20.03305621849</v>
      </c>
      <c r="H25" s="583">
        <v>25.163056218490002</v>
      </c>
      <c r="I25" s="584">
        <v>30.215056218490002</v>
      </c>
      <c r="J25" s="583">
        <v>37.483249999999998</v>
      </c>
      <c r="K25" s="584">
        <v>49.4</v>
      </c>
      <c r="L25" s="583">
        <v>41.334739999999989</v>
      </c>
      <c r="M25" s="584">
        <v>0.69899999999999995</v>
      </c>
      <c r="N25" s="583">
        <v>-8.6219999999999999</v>
      </c>
      <c r="O25" s="584">
        <v>-0.94099999999999995</v>
      </c>
      <c r="P25" s="583">
        <v>28.434000000000001</v>
      </c>
      <c r="Q25" s="584">
        <v>9.7624918850000029</v>
      </c>
      <c r="R25" s="583">
        <v>3.1659999999999999</v>
      </c>
      <c r="S25" s="585">
        <v>-4.5339999999999998</v>
      </c>
    </row>
    <row r="26" spans="1:20" ht="23.1" customHeight="1">
      <c r="B26" s="555" t="s">
        <v>387</v>
      </c>
      <c r="C26" s="560"/>
      <c r="D26" s="560"/>
      <c r="E26" s="560"/>
      <c r="F26" s="560"/>
      <c r="G26" s="560"/>
      <c r="H26" s="560"/>
      <c r="I26" s="560"/>
      <c r="J26" s="560"/>
      <c r="K26" s="560"/>
      <c r="L26" s="560"/>
      <c r="M26" s="560"/>
      <c r="N26" s="560"/>
      <c r="O26" s="560"/>
      <c r="P26" s="560"/>
      <c r="Q26" s="560"/>
      <c r="R26" s="559" t="s">
        <v>267</v>
      </c>
      <c r="S26" s="586"/>
      <c r="T26" s="560"/>
    </row>
    <row r="27" spans="1:20" ht="23.1" customHeight="1">
      <c r="C27" s="587"/>
      <c r="D27" s="587"/>
      <c r="E27" s="587"/>
      <c r="F27" s="587"/>
      <c r="G27" s="587"/>
    </row>
  </sheetData>
  <mergeCells count="7">
    <mergeCell ref="B1:S1"/>
    <mergeCell ref="B3:B5"/>
    <mergeCell ref="C4:D4"/>
    <mergeCell ref="E4:F4"/>
    <mergeCell ref="T4:T5"/>
    <mergeCell ref="G3:S3"/>
    <mergeCell ref="E3:F3"/>
  </mergeCells>
  <printOptions horizontalCentered="1" verticalCentered="1"/>
  <pageMargins left="0" right="0" top="0.78740157480314965" bottom="0.39370078740157483" header="0" footer="0"/>
  <pageSetup paperSize="9" scale="47" firstPageNumber="34" orientation="landscape" useFirstPageNumber="1" r:id="rId1"/>
  <headerFooter>
    <oddHeader>&amp;L&amp;G&amp;R&amp;G</oddHeader>
    <oddFooter xml:space="preserve">&amp;C&amp;"Arial Black,Normal"&amp;12&amp;K03+000&amp;P&amp;R&amp;"Arial Black,Gras"&amp;14&amp;K03+000Janvier 2024 | N°53&amp;G     </oddFooter>
  </headerFooter>
  <legacyDrawingHF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Feuil21">
    <tabColor rgb="FF00B0F0"/>
    <pageSetUpPr fitToPage="1"/>
  </sheetPr>
  <dimension ref="A1:Y39"/>
  <sheetViews>
    <sheetView zoomScale="30" zoomScaleNormal="30" zoomScaleSheetLayoutView="20" zoomScalePageLayoutView="70" workbookViewId="0">
      <selection activeCell="J27" sqref="J27"/>
    </sheetView>
  </sheetViews>
  <sheetFormatPr baseColWidth="10" defaultColWidth="9.33203125" defaultRowHeight="13.8"/>
  <cols>
    <col min="1" max="1" width="3.6640625" style="16" customWidth="1"/>
    <col min="2" max="2" width="160.5546875" style="16" customWidth="1"/>
    <col min="3" max="3" width="52.44140625" style="16" customWidth="1"/>
    <col min="4" max="4" width="51.109375" style="16" customWidth="1"/>
    <col min="5" max="5" width="51.44140625" style="16" customWidth="1"/>
    <col min="6" max="6" width="50" style="16" customWidth="1"/>
    <col min="7" max="7" width="49.6640625" style="16" customWidth="1"/>
    <col min="8" max="22" width="36.44140625" style="16" customWidth="1"/>
    <col min="23" max="23" width="39.33203125" style="16" customWidth="1"/>
    <col min="24" max="24" width="3.6640625" style="16" customWidth="1"/>
    <col min="25" max="25" width="9.33203125" style="16"/>
    <col min="26" max="26" width="8.44140625" style="16" customWidth="1"/>
    <col min="27" max="28" width="9.33203125" style="16"/>
    <col min="29" max="29" width="8.44140625" style="16" customWidth="1"/>
    <col min="30" max="31" width="9.33203125" style="16"/>
    <col min="32" max="32" width="8.44140625" style="16" customWidth="1"/>
    <col min="33" max="16384" width="9.33203125" style="16"/>
  </cols>
  <sheetData>
    <row r="1" spans="1:24" ht="78" customHeight="1" thickBot="1">
      <c r="B1" s="964" t="s">
        <v>405</v>
      </c>
      <c r="C1" s="964"/>
      <c r="D1" s="964"/>
      <c r="E1" s="964"/>
      <c r="F1" s="964"/>
      <c r="G1" s="964"/>
      <c r="H1" s="964"/>
      <c r="I1" s="964"/>
      <c r="J1" s="964"/>
      <c r="K1" s="964"/>
      <c r="L1" s="964"/>
      <c r="M1" s="964"/>
      <c r="N1" s="964"/>
      <c r="O1" s="964"/>
      <c r="P1" s="964"/>
      <c r="Q1" s="964"/>
      <c r="R1" s="964"/>
      <c r="S1" s="964"/>
      <c r="T1" s="964"/>
      <c r="U1" s="964"/>
      <c r="V1" s="964"/>
      <c r="W1" s="964"/>
    </row>
    <row r="2" spans="1:24" ht="22.5" customHeight="1" thickBot="1">
      <c r="C2" s="17">
        <v>20</v>
      </c>
      <c r="D2" s="17">
        <v>19</v>
      </c>
      <c r="E2" s="17">
        <v>18</v>
      </c>
      <c r="F2" s="17">
        <v>17</v>
      </c>
      <c r="G2" s="17">
        <v>16</v>
      </c>
      <c r="H2" s="17">
        <v>15</v>
      </c>
      <c r="I2" s="17">
        <v>14</v>
      </c>
      <c r="J2" s="17">
        <v>13</v>
      </c>
      <c r="K2" s="17">
        <v>12</v>
      </c>
      <c r="L2" s="17">
        <v>11</v>
      </c>
      <c r="M2" s="17">
        <v>10</v>
      </c>
      <c r="N2" s="17">
        <v>9</v>
      </c>
      <c r="O2" s="17">
        <v>8</v>
      </c>
      <c r="P2" s="17">
        <v>7</v>
      </c>
      <c r="Q2" s="17">
        <v>6</v>
      </c>
      <c r="R2" s="17">
        <v>5</v>
      </c>
      <c r="S2" s="17">
        <v>4</v>
      </c>
      <c r="T2" s="17">
        <v>3</v>
      </c>
      <c r="U2" s="17">
        <v>2</v>
      </c>
      <c r="V2" s="17">
        <v>1</v>
      </c>
      <c r="W2" s="19"/>
      <c r="X2" s="19">
        <v>11</v>
      </c>
    </row>
    <row r="3" spans="1:24" ht="74.25" customHeight="1" thickBot="1">
      <c r="B3" s="965" t="s">
        <v>168</v>
      </c>
      <c r="C3" s="967" t="s">
        <v>2</v>
      </c>
      <c r="D3" s="968"/>
      <c r="E3" s="968"/>
      <c r="F3" s="968"/>
      <c r="G3" s="968"/>
      <c r="H3" s="968"/>
      <c r="I3" s="968"/>
      <c r="J3" s="968"/>
      <c r="K3" s="968"/>
      <c r="L3" s="968"/>
      <c r="M3" s="968"/>
      <c r="N3" s="968"/>
      <c r="O3" s="968"/>
      <c r="P3" s="968"/>
      <c r="Q3" s="968"/>
      <c r="R3" s="968"/>
      <c r="S3" s="968"/>
      <c r="T3" s="968"/>
      <c r="U3" s="968"/>
      <c r="V3" s="968"/>
      <c r="W3" s="969"/>
    </row>
    <row r="4" spans="1:24" s="18" customFormat="1" ht="47.25" customHeight="1">
      <c r="B4" s="966"/>
      <c r="C4" s="684" t="str">
        <f>TEXT(EDATE(D4,-1),"mmm-aa")</f>
        <v>févr-23</v>
      </c>
      <c r="D4" s="166" t="str">
        <f>TEXT(EDATE(E4,-1),"mmm-aa")</f>
        <v>mars-23</v>
      </c>
      <c r="E4" s="166" t="str">
        <f t="shared" ref="E4:U4" si="0">TEXT(EDATE(F4,-1),"mmm-aa")</f>
        <v>avr-23</v>
      </c>
      <c r="F4" s="166" t="str">
        <f t="shared" si="0"/>
        <v>mai-23</v>
      </c>
      <c r="G4" s="166" t="str">
        <f t="shared" si="0"/>
        <v>juin-23</v>
      </c>
      <c r="H4" s="166" t="str">
        <f t="shared" si="0"/>
        <v>juil-23</v>
      </c>
      <c r="I4" s="166" t="str">
        <f t="shared" si="0"/>
        <v>août-23</v>
      </c>
      <c r="J4" s="166" t="str">
        <f t="shared" si="0"/>
        <v>sept-23</v>
      </c>
      <c r="K4" s="166" t="str">
        <f t="shared" si="0"/>
        <v>oct-23</v>
      </c>
      <c r="L4" s="166" t="str">
        <f t="shared" si="0"/>
        <v>nov-23</v>
      </c>
      <c r="M4" s="166" t="str">
        <f t="shared" si="0"/>
        <v>déc-23</v>
      </c>
      <c r="N4" s="166" t="str">
        <f t="shared" si="0"/>
        <v>janv-24</v>
      </c>
      <c r="O4" s="166" t="str">
        <f t="shared" si="0"/>
        <v>févr-24</v>
      </c>
      <c r="P4" s="166" t="str">
        <f t="shared" si="0"/>
        <v>mars-24</v>
      </c>
      <c r="Q4" s="166" t="str">
        <f t="shared" si="0"/>
        <v>avr-24</v>
      </c>
      <c r="R4" s="166" t="str">
        <f t="shared" si="0"/>
        <v>mai-24</v>
      </c>
      <c r="S4" s="166" t="str">
        <f t="shared" si="0"/>
        <v>juin-24</v>
      </c>
      <c r="T4" s="166" t="str">
        <f t="shared" si="0"/>
        <v>juil-24</v>
      </c>
      <c r="U4" s="166" t="str">
        <f t="shared" si="0"/>
        <v>août-24</v>
      </c>
      <c r="V4" s="681" t="str">
        <f>TEXT(EDATE(W4,-1),"mmm-aa")</f>
        <v>sept-24</v>
      </c>
      <c r="W4" s="685" t="str">
        <f>INDEX([4]SaisieMoney!A1:HJ1,1,MAX([4]SaisieMoney!C35:GJ35))</f>
        <v>oct-24</v>
      </c>
    </row>
    <row r="5" spans="1:24" s="20" customFormat="1" ht="27" customHeight="1" thickBot="1">
      <c r="B5" s="966"/>
      <c r="C5" s="163" t="s">
        <v>267</v>
      </c>
      <c r="D5" s="164" t="s">
        <v>267</v>
      </c>
      <c r="E5" s="165" t="s">
        <v>267</v>
      </c>
      <c r="F5" s="164" t="s">
        <v>267</v>
      </c>
      <c r="G5" s="165" t="s">
        <v>267</v>
      </c>
      <c r="H5" s="164" t="s">
        <v>267</v>
      </c>
      <c r="I5" s="165" t="s">
        <v>267</v>
      </c>
      <c r="J5" s="164" t="s">
        <v>267</v>
      </c>
      <c r="K5" s="165" t="s">
        <v>267</v>
      </c>
      <c r="L5" s="164" t="s">
        <v>267</v>
      </c>
      <c r="M5" s="165" t="s">
        <v>267</v>
      </c>
      <c r="N5" s="164" t="s">
        <v>267</v>
      </c>
      <c r="O5" s="165" t="s">
        <v>267</v>
      </c>
      <c r="P5" s="164" t="s">
        <v>267</v>
      </c>
      <c r="Q5" s="165" t="s">
        <v>267</v>
      </c>
      <c r="R5" s="164" t="s">
        <v>267</v>
      </c>
      <c r="S5" s="165" t="s">
        <v>267</v>
      </c>
      <c r="T5" s="164" t="s">
        <v>267</v>
      </c>
      <c r="U5" s="165" t="s">
        <v>267</v>
      </c>
      <c r="V5" s="682" t="s">
        <v>267</v>
      </c>
      <c r="W5" s="686" t="s">
        <v>267</v>
      </c>
    </row>
    <row r="6" spans="1:24" ht="23.25" customHeight="1">
      <c r="B6" s="56"/>
      <c r="C6" s="106"/>
      <c r="D6" s="105"/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5"/>
      <c r="P6" s="104"/>
      <c r="Q6" s="104"/>
      <c r="R6" s="105"/>
      <c r="S6" s="104"/>
      <c r="T6" s="104"/>
      <c r="U6" s="104"/>
      <c r="V6" s="104"/>
      <c r="W6" s="683"/>
    </row>
    <row r="7" spans="1:24" s="52" customFormat="1" ht="78" customHeight="1">
      <c r="A7" s="51">
        <v>1</v>
      </c>
      <c r="B7" s="157" t="str">
        <f>[4]SaisieMoney!B5</f>
        <v>AGREGATS MONETAIRES (Milliards d'ARIARY)</v>
      </c>
      <c r="C7" s="709"/>
      <c r="D7" s="152"/>
      <c r="E7" s="153"/>
      <c r="F7" s="152"/>
      <c r="G7" s="153"/>
      <c r="H7" s="152"/>
      <c r="I7" s="153"/>
      <c r="J7" s="152"/>
      <c r="K7" s="153"/>
      <c r="L7" s="152"/>
      <c r="M7" s="153"/>
      <c r="N7" s="152"/>
      <c r="O7" s="153"/>
      <c r="P7" s="154"/>
      <c r="Q7" s="155"/>
      <c r="R7" s="154"/>
      <c r="S7" s="155"/>
      <c r="T7" s="154"/>
      <c r="U7" s="155"/>
      <c r="V7" s="185"/>
      <c r="W7" s="152"/>
    </row>
    <row r="8" spans="1:24" s="52" customFormat="1" ht="78" customHeight="1">
      <c r="A8" s="51"/>
      <c r="B8" s="158" t="str">
        <f>[4]SaisieMoney!B6</f>
        <v>Base monétaire</v>
      </c>
      <c r="C8" s="709">
        <v>6176.0186778298803</v>
      </c>
      <c r="D8" s="707">
        <v>6194.1705550837396</v>
      </c>
      <c r="E8" s="708">
        <v>5400.3674820554406</v>
      </c>
      <c r="F8" s="152">
        <v>5841.5108619103294</v>
      </c>
      <c r="G8" s="153">
        <v>6052.6921167758501</v>
      </c>
      <c r="H8" s="152">
        <v>6029.1145481633212</v>
      </c>
      <c r="I8" s="153">
        <v>6233.3202134702906</v>
      </c>
      <c r="J8" s="152">
        <v>6112.9588842724688</v>
      </c>
      <c r="K8" s="153">
        <v>6366.56710112366</v>
      </c>
      <c r="L8" s="152">
        <v>6538.4752152900901</v>
      </c>
      <c r="M8" s="153">
        <v>6697.1711057113298</v>
      </c>
      <c r="N8" s="152">
        <v>6737.4216997908379</v>
      </c>
      <c r="O8" s="153">
        <v>7221.5381849074711</v>
      </c>
      <c r="P8" s="152">
        <v>7039.6040228414704</v>
      </c>
      <c r="Q8" s="153">
        <v>7023.4792843725818</v>
      </c>
      <c r="R8" s="152">
        <v>7094.4783200337706</v>
      </c>
      <c r="S8" s="153">
        <v>7298.4424233005411</v>
      </c>
      <c r="T8" s="152">
        <v>7120.5305987231295</v>
      </c>
      <c r="U8" s="152">
        <v>7159.3165504247499</v>
      </c>
      <c r="V8" s="152">
        <v>6992.1350675739095</v>
      </c>
      <c r="W8" s="152">
        <v>7588.3228019803291</v>
      </c>
    </row>
    <row r="9" spans="1:24" s="53" customFormat="1" ht="78" customHeight="1">
      <c r="A9" s="51">
        <v>2</v>
      </c>
      <c r="B9" s="158" t="str">
        <f>[4]SaisieMoney!B7</f>
        <v>Masse monétaire M3</v>
      </c>
      <c r="C9" s="709">
        <v>17627.155862752796</v>
      </c>
      <c r="D9" s="152">
        <v>17664.82265001415</v>
      </c>
      <c r="E9" s="153">
        <v>17824.425045832242</v>
      </c>
      <c r="F9" s="152">
        <v>18143.088247618693</v>
      </c>
      <c r="G9" s="153">
        <v>18366.461391207271</v>
      </c>
      <c r="H9" s="152">
        <v>18551.993427969934</v>
      </c>
      <c r="I9" s="153">
        <v>18667.988516096793</v>
      </c>
      <c r="J9" s="152">
        <v>18859.002554834842</v>
      </c>
      <c r="K9" s="153">
        <v>19058.768796208555</v>
      </c>
      <c r="L9" s="152">
        <v>19185.757700981732</v>
      </c>
      <c r="M9" s="153">
        <v>19664.347392777185</v>
      </c>
      <c r="N9" s="152">
        <v>19276.806303021844</v>
      </c>
      <c r="O9" s="153">
        <v>19646.643149163636</v>
      </c>
      <c r="P9" s="152">
        <v>19757.494548906216</v>
      </c>
      <c r="Q9" s="153">
        <v>19764.398722395486</v>
      </c>
      <c r="R9" s="152">
        <v>20090.871904601532</v>
      </c>
      <c r="S9" s="153">
        <v>20292.479593482534</v>
      </c>
      <c r="T9" s="152">
        <v>20667.44317873511</v>
      </c>
      <c r="U9" s="152">
        <v>20919.493389479376</v>
      </c>
      <c r="V9" s="152">
        <v>20936.835774245559</v>
      </c>
      <c r="W9" s="152">
        <v>21500.276046130948</v>
      </c>
    </row>
    <row r="10" spans="1:24" s="53" customFormat="1" ht="25.5" customHeight="1">
      <c r="A10" s="51">
        <v>3</v>
      </c>
      <c r="B10" s="159"/>
      <c r="C10" s="709"/>
      <c r="D10" s="152"/>
      <c r="E10" s="153"/>
      <c r="F10" s="152"/>
      <c r="G10" s="153"/>
      <c r="H10" s="152"/>
      <c r="I10" s="153"/>
      <c r="J10" s="152"/>
      <c r="K10" s="153"/>
      <c r="L10" s="152"/>
      <c r="M10" s="153"/>
      <c r="N10" s="152"/>
      <c r="O10" s="153"/>
      <c r="P10" s="152"/>
      <c r="Q10" s="153"/>
      <c r="R10" s="152"/>
      <c r="S10" s="153"/>
      <c r="T10" s="152"/>
      <c r="U10" s="152"/>
      <c r="V10" s="152"/>
      <c r="W10" s="152"/>
    </row>
    <row r="11" spans="1:24" s="53" customFormat="1" ht="78" customHeight="1">
      <c r="A11" s="51">
        <v>4</v>
      </c>
      <c r="B11" s="157" t="str">
        <f>[4]SaisieMoney!B9</f>
        <v>CREDIT A L'ECONOMIE (Milliards d'ARIARY)</v>
      </c>
      <c r="C11" s="709"/>
      <c r="D11" s="152"/>
      <c r="E11" s="153"/>
      <c r="F11" s="152"/>
      <c r="G11" s="153"/>
      <c r="H11" s="152"/>
      <c r="I11" s="153"/>
      <c r="J11" s="152"/>
      <c r="K11" s="153"/>
      <c r="L11" s="152"/>
      <c r="M11" s="153"/>
      <c r="N11" s="152"/>
      <c r="O11" s="153"/>
      <c r="P11" s="152"/>
      <c r="Q11" s="153"/>
      <c r="R11" s="152"/>
      <c r="S11" s="153"/>
      <c r="T11" s="152"/>
      <c r="U11" s="152"/>
      <c r="V11" s="152"/>
      <c r="W11" s="152"/>
    </row>
    <row r="12" spans="1:24" s="53" customFormat="1" ht="78" customHeight="1">
      <c r="A12" s="51">
        <v>5</v>
      </c>
      <c r="B12" s="160" t="str">
        <f>[4]SaisieMoney!B10</f>
        <v>Crédits à court terme</v>
      </c>
      <c r="C12" s="709">
        <v>5745.3275805104477</v>
      </c>
      <c r="D12" s="152">
        <v>5866.137740447075</v>
      </c>
      <c r="E12" s="153">
        <v>5698.5648629275447</v>
      </c>
      <c r="F12" s="152">
        <v>5735.8696610335392</v>
      </c>
      <c r="G12" s="153">
        <v>5610.468374824979</v>
      </c>
      <c r="H12" s="152">
        <v>5467.7612230442592</v>
      </c>
      <c r="I12" s="153">
        <v>5517.1529153004431</v>
      </c>
      <c r="J12" s="152">
        <v>5296.793086936711</v>
      </c>
      <c r="K12" s="153">
        <v>5239.1155390211861</v>
      </c>
      <c r="L12" s="152">
        <v>5443.6180712852856</v>
      </c>
      <c r="M12" s="153">
        <v>5454.4330258326445</v>
      </c>
      <c r="N12" s="152">
        <v>5357.5950371466342</v>
      </c>
      <c r="O12" s="153">
        <v>5337.694887453511</v>
      </c>
      <c r="P12" s="152">
        <v>5341.453797230869</v>
      </c>
      <c r="Q12" s="153">
        <v>5328.2015032310346</v>
      </c>
      <c r="R12" s="152">
        <v>5400.0092156797382</v>
      </c>
      <c r="S12" s="153">
        <v>5529.8320512798628</v>
      </c>
      <c r="T12" s="152">
        <v>5583.4955845119985</v>
      </c>
      <c r="U12" s="152">
        <v>5560.7885034497767</v>
      </c>
      <c r="V12" s="152">
        <v>5568.443898014456</v>
      </c>
      <c r="W12" s="152">
        <v>5746.566001177257</v>
      </c>
    </row>
    <row r="13" spans="1:24" s="52" customFormat="1" ht="78" customHeight="1">
      <c r="A13" s="51">
        <v>6</v>
      </c>
      <c r="B13" s="160" t="str">
        <f>[4]SaisieMoney!B11</f>
        <v>Crédits à moyen et long terme</v>
      </c>
      <c r="C13" s="709">
        <v>4853.8788833144117</v>
      </c>
      <c r="D13" s="152">
        <v>4874.2161298145456</v>
      </c>
      <c r="E13" s="153">
        <v>4945.0727863715119</v>
      </c>
      <c r="F13" s="152">
        <v>4951.2809766583487</v>
      </c>
      <c r="G13" s="153">
        <v>5008.6276488546528</v>
      </c>
      <c r="H13" s="152">
        <v>5066.2968349527755</v>
      </c>
      <c r="I13" s="153">
        <v>5137.1315309332813</v>
      </c>
      <c r="J13" s="152">
        <v>5272.6075190382489</v>
      </c>
      <c r="K13" s="153">
        <v>5308.7078195011982</v>
      </c>
      <c r="L13" s="152">
        <v>5329.9301527580965</v>
      </c>
      <c r="M13" s="153">
        <v>5490.1043319161618</v>
      </c>
      <c r="N13" s="152">
        <v>5440.671929209534</v>
      </c>
      <c r="O13" s="153">
        <v>5530.1903021030384</v>
      </c>
      <c r="P13" s="152">
        <v>5543.6063984720213</v>
      </c>
      <c r="Q13" s="153">
        <v>5560.0609380859732</v>
      </c>
      <c r="R13" s="152">
        <v>5571.9969685608585</v>
      </c>
      <c r="S13" s="153">
        <v>5689.3437767912501</v>
      </c>
      <c r="T13" s="152">
        <v>5724.8964142376271</v>
      </c>
      <c r="U13" s="152">
        <v>5805.5589081118696</v>
      </c>
      <c r="V13" s="152">
        <v>5842.3504643953347</v>
      </c>
      <c r="W13" s="152">
        <v>5867.3632623741523</v>
      </c>
    </row>
    <row r="14" spans="1:24" s="54" customFormat="1" ht="23.25" customHeight="1">
      <c r="A14" s="51">
        <v>7</v>
      </c>
      <c r="B14" s="159"/>
      <c r="C14" s="709"/>
      <c r="D14" s="152"/>
      <c r="E14" s="153"/>
      <c r="F14" s="152"/>
      <c r="G14" s="153"/>
      <c r="H14" s="152"/>
      <c r="I14" s="153"/>
      <c r="J14" s="152"/>
      <c r="K14" s="153"/>
      <c r="L14" s="152"/>
      <c r="M14" s="153"/>
      <c r="N14" s="152"/>
      <c r="O14" s="153"/>
      <c r="P14" s="152"/>
      <c r="Q14" s="153"/>
      <c r="R14" s="152"/>
      <c r="S14" s="153"/>
      <c r="T14" s="152"/>
      <c r="U14" s="152"/>
      <c r="V14" s="152"/>
      <c r="W14" s="152"/>
    </row>
    <row r="15" spans="1:24" s="54" customFormat="1" ht="78" customHeight="1">
      <c r="A15" s="51">
        <v>8</v>
      </c>
      <c r="B15" s="157" t="str">
        <f>[4]SaisieMoney!B12</f>
        <v>CREDIT A L'ETAT (Milliards d'ARIARY)</v>
      </c>
      <c r="C15" s="709"/>
      <c r="D15" s="152"/>
      <c r="E15" s="153"/>
      <c r="F15" s="152"/>
      <c r="G15" s="153"/>
      <c r="H15" s="152"/>
      <c r="I15" s="153"/>
      <c r="J15" s="152"/>
      <c r="K15" s="153"/>
      <c r="L15" s="152"/>
      <c r="M15" s="153"/>
      <c r="N15" s="152"/>
      <c r="O15" s="153"/>
      <c r="P15" s="152"/>
      <c r="Q15" s="153"/>
      <c r="R15" s="152"/>
      <c r="S15" s="153"/>
      <c r="T15" s="152"/>
      <c r="U15" s="152"/>
      <c r="V15" s="152"/>
      <c r="W15" s="152"/>
    </row>
    <row r="16" spans="1:24" s="54" customFormat="1" ht="78" customHeight="1">
      <c r="A16" s="51">
        <v>9</v>
      </c>
      <c r="B16" s="160" t="str">
        <f>[4]SaisieMoney!B13</f>
        <v>Système bancaire</v>
      </c>
      <c r="C16" s="709">
        <v>3520.5985724555608</v>
      </c>
      <c r="D16" s="152">
        <v>2195.8968831723846</v>
      </c>
      <c r="E16" s="153">
        <v>2215.5154544857055</v>
      </c>
      <c r="F16" s="152">
        <v>2634.1397667963497</v>
      </c>
      <c r="G16" s="153">
        <v>2554.4348499462158</v>
      </c>
      <c r="H16" s="152">
        <v>2156.1783924886827</v>
      </c>
      <c r="I16" s="153">
        <v>2241.8811039197462</v>
      </c>
      <c r="J16" s="152">
        <v>2349.2032283423064</v>
      </c>
      <c r="K16" s="153">
        <v>2378.8099496868208</v>
      </c>
      <c r="L16" s="152">
        <v>2468.5824017987643</v>
      </c>
      <c r="M16" s="153">
        <v>2599.6005091298416</v>
      </c>
      <c r="N16" s="152">
        <v>2673.3040334984016</v>
      </c>
      <c r="O16" s="153">
        <v>2787.9663381967712</v>
      </c>
      <c r="P16" s="152">
        <v>2951.9123791957277</v>
      </c>
      <c r="Q16" s="153">
        <v>2930.3248188125949</v>
      </c>
      <c r="R16" s="187">
        <v>3005.16727478961</v>
      </c>
      <c r="S16" s="187">
        <v>2666.2940481330361</v>
      </c>
      <c r="T16" s="152">
        <v>2854.3720880819401</v>
      </c>
      <c r="U16" s="152">
        <v>2794.3298338403479</v>
      </c>
      <c r="V16" s="152">
        <v>2975.0797009776411</v>
      </c>
      <c r="W16" s="152">
        <v>3185.299584221942</v>
      </c>
    </row>
    <row r="17" spans="1:25" s="53" customFormat="1" ht="78" customHeight="1">
      <c r="A17" s="51">
        <v>10</v>
      </c>
      <c r="B17" s="160" t="str">
        <f>[4]SaisieMoney!B14</f>
        <v>Autres créances nettes</v>
      </c>
      <c r="C17" s="709">
        <v>435.44078434044002</v>
      </c>
      <c r="D17" s="152">
        <v>437.25843694292996</v>
      </c>
      <c r="E17" s="153">
        <v>442.39751857279998</v>
      </c>
      <c r="F17" s="152">
        <v>421.90767058620997</v>
      </c>
      <c r="G17" s="153">
        <v>411.92374027050005</v>
      </c>
      <c r="H17" s="152">
        <v>414.15727512703995</v>
      </c>
      <c r="I17" s="153">
        <v>450.92841004109005</v>
      </c>
      <c r="J17" s="152">
        <v>450.46554963905999</v>
      </c>
      <c r="K17" s="153">
        <v>449.93909513967003</v>
      </c>
      <c r="L17" s="152">
        <v>454.95132036244996</v>
      </c>
      <c r="M17" s="153">
        <v>458.73922662091002</v>
      </c>
      <c r="N17" s="187">
        <v>459.03026821174001</v>
      </c>
      <c r="O17" s="187">
        <v>424.99557940742</v>
      </c>
      <c r="P17" s="187">
        <v>361.12845907088996</v>
      </c>
      <c r="Q17" s="187">
        <v>436.29128854633001</v>
      </c>
      <c r="R17" s="187">
        <v>387.63540560568003</v>
      </c>
      <c r="S17" s="187">
        <v>389.98807122735997</v>
      </c>
      <c r="T17" s="152">
        <v>390.08096262472998</v>
      </c>
      <c r="U17" s="152">
        <v>378.78299454469999</v>
      </c>
      <c r="V17" s="152">
        <v>334.56956665146004</v>
      </c>
      <c r="W17" s="152">
        <v>331.91140242950991</v>
      </c>
    </row>
    <row r="18" spans="1:25" s="53" customFormat="1" ht="23.25" customHeight="1">
      <c r="A18" s="51">
        <v>11</v>
      </c>
      <c r="B18" s="159"/>
      <c r="C18" s="710"/>
      <c r="D18" s="186"/>
      <c r="E18" s="193"/>
      <c r="F18" s="186"/>
      <c r="G18" s="186"/>
      <c r="H18" s="194"/>
      <c r="I18" s="193"/>
      <c r="J18" s="186"/>
      <c r="K18" s="193"/>
      <c r="L18" s="186"/>
      <c r="M18" s="193"/>
      <c r="N18" s="188"/>
      <c r="O18" s="188"/>
      <c r="P18" s="188"/>
      <c r="Q18" s="188"/>
      <c r="R18" s="188"/>
      <c r="S18" s="188"/>
      <c r="T18" s="152"/>
      <c r="U18" s="152"/>
      <c r="V18" s="152"/>
      <c r="W18" s="152"/>
    </row>
    <row r="19" spans="1:25" s="53" customFormat="1" ht="78" customHeight="1">
      <c r="A19" s="51">
        <v>12</v>
      </c>
      <c r="B19" s="157" t="str">
        <f>[4]SaisieMoney!B15</f>
        <v>AVOIRS EXTERIEURS (Millions d'USD)</v>
      </c>
      <c r="C19" s="711"/>
      <c r="D19" s="190"/>
      <c r="E19" s="195"/>
      <c r="F19" s="190"/>
      <c r="G19" s="190"/>
      <c r="H19" s="195"/>
      <c r="I19" s="189"/>
      <c r="J19" s="189"/>
      <c r="K19" s="189"/>
      <c r="L19" s="189"/>
      <c r="M19" s="189"/>
      <c r="N19" s="189"/>
      <c r="O19" s="189"/>
      <c r="P19" s="189"/>
      <c r="Q19" s="189"/>
      <c r="R19" s="189"/>
      <c r="S19" s="189"/>
      <c r="T19" s="152"/>
      <c r="U19" s="152"/>
      <c r="V19" s="152"/>
      <c r="W19" s="152"/>
    </row>
    <row r="20" spans="1:25" s="53" customFormat="1" ht="78" customHeight="1">
      <c r="A20" s="51">
        <v>13</v>
      </c>
      <c r="B20" s="160" t="str">
        <f>[4]SaisieMoney!B16</f>
        <v>Avoirs extérieurs bruts</v>
      </c>
      <c r="C20" s="709">
        <v>2103.1950365914317</v>
      </c>
      <c r="D20" s="152">
        <v>2170.6589387504578</v>
      </c>
      <c r="E20" s="153">
        <v>2177.5150034891649</v>
      </c>
      <c r="F20" s="152">
        <v>2193.8326768228226</v>
      </c>
      <c r="G20" s="152">
        <v>2346.0060816632704</v>
      </c>
      <c r="H20" s="153">
        <v>2426.1544806567945</v>
      </c>
      <c r="I20" s="187">
        <v>2428.7636697591715</v>
      </c>
      <c r="J20" s="187">
        <v>2401.5998093563239</v>
      </c>
      <c r="K20" s="187">
        <v>2452.0667207285405</v>
      </c>
      <c r="L20" s="187">
        <v>2567.6970894605447</v>
      </c>
      <c r="M20" s="187">
        <v>2645.8594644144264</v>
      </c>
      <c r="N20" s="187">
        <v>2558.2361397374275</v>
      </c>
      <c r="O20" s="187">
        <v>2538.0979294207818</v>
      </c>
      <c r="P20" s="187">
        <v>2576.3289385733051</v>
      </c>
      <c r="Q20" s="187">
        <v>2519.9913608367933</v>
      </c>
      <c r="R20" s="187">
        <v>2535.9456359831656</v>
      </c>
      <c r="S20" s="187">
        <v>2629.5215409526431</v>
      </c>
      <c r="T20" s="152">
        <v>2556.3397405209957</v>
      </c>
      <c r="U20" s="152">
        <v>2691.4414439727711</v>
      </c>
      <c r="V20" s="152">
        <v>2722.3658221527876</v>
      </c>
      <c r="W20" s="152">
        <v>2720.8425750844772</v>
      </c>
    </row>
    <row r="21" spans="1:25" s="53" customFormat="1" ht="78" customHeight="1">
      <c r="A21" s="51"/>
      <c r="B21" s="160" t="str">
        <f>[4]SaisieMoney!B17</f>
        <v xml:space="preserve">          dont disponible</v>
      </c>
      <c r="C21" s="709">
        <v>1773.0014371435211</v>
      </c>
      <c r="D21" s="152">
        <v>2117.1137768032172</v>
      </c>
      <c r="E21" s="153">
        <v>2123.9051789186105</v>
      </c>
      <c r="F21" s="152">
        <v>2131.0386194081034</v>
      </c>
      <c r="G21" s="152">
        <v>2230.9322931142647</v>
      </c>
      <c r="H21" s="153">
        <v>2309.9380361821181</v>
      </c>
      <c r="I21" s="187">
        <v>2318.3183822776587</v>
      </c>
      <c r="J21" s="187">
        <v>2297.8386265124086</v>
      </c>
      <c r="K21" s="187">
        <v>2327.3888660157327</v>
      </c>
      <c r="L21" s="187">
        <v>2439.2433828212183</v>
      </c>
      <c r="M21" s="187">
        <v>2502.0680579324398</v>
      </c>
      <c r="N21" s="187">
        <v>2427.8014722724138</v>
      </c>
      <c r="O21" s="187">
        <v>2417.5237382445484</v>
      </c>
      <c r="P21" s="187">
        <v>2448.9268240022029</v>
      </c>
      <c r="Q21" s="187">
        <v>2371.3666822170985</v>
      </c>
      <c r="R21" s="187">
        <v>2395.0680080404318</v>
      </c>
      <c r="S21" s="187">
        <v>2475.7767919135149</v>
      </c>
      <c r="T21" s="152">
        <v>2411.3460821949461</v>
      </c>
      <c r="U21" s="152">
        <v>2551.485451918973</v>
      </c>
      <c r="V21" s="152">
        <v>2577.0611248010941</v>
      </c>
      <c r="W21" s="152">
        <v>2562.9624963426995</v>
      </c>
    </row>
    <row r="22" spans="1:25" s="53" customFormat="1" ht="40.5" customHeight="1">
      <c r="A22" s="51"/>
      <c r="B22" s="156"/>
      <c r="C22" s="711"/>
      <c r="D22" s="190"/>
      <c r="E22" s="195"/>
      <c r="F22" s="190"/>
      <c r="G22" s="190"/>
      <c r="H22" s="195"/>
      <c r="I22" s="189"/>
      <c r="J22" s="189"/>
      <c r="K22" s="189"/>
      <c r="L22" s="189"/>
      <c r="M22" s="189"/>
      <c r="N22" s="189"/>
      <c r="O22" s="189"/>
      <c r="P22" s="189"/>
      <c r="Q22" s="189"/>
      <c r="R22" s="189"/>
      <c r="S22" s="189"/>
      <c r="T22" s="189"/>
      <c r="U22" s="189"/>
      <c r="V22" s="189"/>
      <c r="W22" s="190"/>
    </row>
    <row r="23" spans="1:25" s="53" customFormat="1" ht="78" customHeight="1">
      <c r="A23" s="51"/>
      <c r="B23" s="157" t="str">
        <f>[4]SaisieMoney!B18</f>
        <v>TAUX SUR LE MARCHE MONETAIRE</v>
      </c>
      <c r="C23" s="710"/>
      <c r="D23" s="186"/>
      <c r="E23" s="193"/>
      <c r="F23" s="186"/>
      <c r="G23" s="186"/>
      <c r="H23" s="193"/>
      <c r="I23" s="188"/>
      <c r="J23" s="188"/>
      <c r="K23" s="188"/>
      <c r="L23" s="188"/>
      <c r="M23" s="188"/>
      <c r="N23" s="188"/>
      <c r="O23" s="188"/>
      <c r="P23" s="188"/>
      <c r="Q23" s="188"/>
      <c r="R23" s="188"/>
      <c r="S23" s="188"/>
      <c r="T23" s="188"/>
      <c r="U23" s="188"/>
      <c r="V23" s="188"/>
      <c r="W23" s="186"/>
    </row>
    <row r="24" spans="1:25" s="53" customFormat="1" ht="78" hidden="1" customHeight="1">
      <c r="A24" s="51"/>
      <c r="B24" s="160" t="s">
        <v>272</v>
      </c>
      <c r="C24" s="712">
        <v>0</v>
      </c>
      <c r="D24" s="192">
        <v>0</v>
      </c>
      <c r="E24" s="192">
        <v>0</v>
      </c>
      <c r="F24" s="192">
        <v>0</v>
      </c>
      <c r="G24" s="192">
        <v>0</v>
      </c>
      <c r="H24" s="192">
        <v>0</v>
      </c>
      <c r="I24" s="192">
        <v>0</v>
      </c>
      <c r="J24" s="192">
        <v>0</v>
      </c>
      <c r="K24" s="192">
        <v>0</v>
      </c>
      <c r="L24" s="192">
        <v>0</v>
      </c>
      <c r="M24" s="192">
        <v>0</v>
      </c>
      <c r="N24" s="192">
        <v>0</v>
      </c>
      <c r="O24" s="192">
        <v>0</v>
      </c>
      <c r="P24" s="192">
        <v>0</v>
      </c>
      <c r="Q24" s="192">
        <v>0</v>
      </c>
      <c r="R24" s="192">
        <v>0</v>
      </c>
      <c r="S24" s="192">
        <v>0</v>
      </c>
      <c r="T24" s="192">
        <v>0</v>
      </c>
      <c r="U24" s="192">
        <v>0</v>
      </c>
      <c r="V24" s="192">
        <v>0</v>
      </c>
      <c r="W24" s="192">
        <v>0</v>
      </c>
    </row>
    <row r="25" spans="1:25" s="53" customFormat="1" ht="78" customHeight="1">
      <c r="A25" s="51"/>
      <c r="B25" s="160" t="s">
        <v>306</v>
      </c>
      <c r="C25" s="712">
        <v>8.1000000000000003E-2</v>
      </c>
      <c r="D25" s="192">
        <v>8.1000000000000003E-2</v>
      </c>
      <c r="E25" s="192">
        <v>8.1000000000000003E-2</v>
      </c>
      <c r="F25" s="192">
        <v>8.5000000000000006E-2</v>
      </c>
      <c r="G25" s="192">
        <v>8.5000000000000006E-2</v>
      </c>
      <c r="H25" s="192">
        <v>8.5000000000000006E-2</v>
      </c>
      <c r="I25" s="192">
        <v>0.09</v>
      </c>
      <c r="J25" s="192">
        <v>0.09</v>
      </c>
      <c r="K25" s="192">
        <v>0.09</v>
      </c>
      <c r="L25" s="192">
        <v>0.09</v>
      </c>
      <c r="M25" s="192">
        <v>0.09</v>
      </c>
      <c r="N25" s="192">
        <v>0.09</v>
      </c>
      <c r="O25" s="192">
        <v>0.09</v>
      </c>
      <c r="P25" s="192">
        <v>0.09</v>
      </c>
      <c r="Q25" s="192">
        <v>0.09</v>
      </c>
      <c r="R25" s="192">
        <v>0.09</v>
      </c>
      <c r="S25" s="192">
        <v>0.09</v>
      </c>
      <c r="T25" s="192">
        <v>0.09</v>
      </c>
      <c r="U25" s="192">
        <v>9.5000000000000001E-2</v>
      </c>
      <c r="V25" s="192">
        <v>9.5000000000000001E-2</v>
      </c>
      <c r="W25" s="191">
        <v>9.5000000000000001E-2</v>
      </c>
    </row>
    <row r="26" spans="1:25" s="53" customFormat="1" ht="78" customHeight="1">
      <c r="A26" s="51"/>
      <c r="B26" s="160" t="s">
        <v>307</v>
      </c>
      <c r="C26" s="712">
        <v>0.10099999999999999</v>
      </c>
      <c r="D26" s="192">
        <v>0.10099999999999999</v>
      </c>
      <c r="E26" s="192">
        <v>0.10099999999999999</v>
      </c>
      <c r="F26" s="192">
        <v>0.105</v>
      </c>
      <c r="G26" s="192">
        <v>0.105</v>
      </c>
      <c r="H26" s="192">
        <v>0.105</v>
      </c>
      <c r="I26" s="192">
        <v>0.11</v>
      </c>
      <c r="J26" s="192">
        <v>0.11</v>
      </c>
      <c r="K26" s="192">
        <v>0.11</v>
      </c>
      <c r="L26" s="192">
        <v>0.11</v>
      </c>
      <c r="M26" s="192">
        <v>0.11</v>
      </c>
      <c r="N26" s="192">
        <v>0.11</v>
      </c>
      <c r="O26" s="192">
        <v>0.11</v>
      </c>
      <c r="P26" s="192">
        <v>0.11</v>
      </c>
      <c r="Q26" s="192">
        <v>0.11</v>
      </c>
      <c r="R26" s="192">
        <v>0.11</v>
      </c>
      <c r="S26" s="192">
        <v>0.11</v>
      </c>
      <c r="T26" s="192">
        <v>0.11</v>
      </c>
      <c r="U26" s="192">
        <v>0.115</v>
      </c>
      <c r="V26" s="192">
        <v>0.115</v>
      </c>
      <c r="W26" s="191">
        <v>0.115</v>
      </c>
    </row>
    <row r="27" spans="1:25" s="53" customFormat="1" ht="78" customHeight="1">
      <c r="A27" s="51"/>
      <c r="B27" s="161" t="str">
        <f>[4]SaisieMoney!B22</f>
        <v>Taux d'intérêt des banques commerciales (%)</v>
      </c>
      <c r="C27" s="710"/>
      <c r="D27" s="186"/>
      <c r="E27" s="193"/>
      <c r="F27" s="186"/>
      <c r="G27" s="193"/>
      <c r="H27" s="186"/>
      <c r="I27" s="193"/>
      <c r="J27" s="186"/>
      <c r="K27" s="193"/>
      <c r="L27" s="186"/>
      <c r="M27" s="193"/>
      <c r="N27" s="186"/>
      <c r="O27" s="193"/>
      <c r="P27" s="186"/>
      <c r="Q27" s="193"/>
      <c r="R27" s="188"/>
      <c r="S27" s="188"/>
      <c r="T27" s="186"/>
      <c r="U27" s="193"/>
      <c r="V27" s="186"/>
      <c r="W27" s="186"/>
    </row>
    <row r="28" spans="1:25" s="53" customFormat="1" ht="65.25" customHeight="1">
      <c r="A28" s="51"/>
      <c r="B28" s="160" t="str">
        <f>[4]SaisieMoney!B23</f>
        <v>Taux de base MIN</v>
      </c>
      <c r="C28" s="713">
        <v>14</v>
      </c>
      <c r="D28" s="196">
        <v>14</v>
      </c>
      <c r="E28" s="197">
        <v>14</v>
      </c>
      <c r="F28" s="196">
        <v>14</v>
      </c>
      <c r="G28" s="197">
        <v>14</v>
      </c>
      <c r="H28" s="196">
        <v>14</v>
      </c>
      <c r="I28" s="197">
        <v>14</v>
      </c>
      <c r="J28" s="196">
        <v>14</v>
      </c>
      <c r="K28" s="197">
        <v>14</v>
      </c>
      <c r="L28" s="196">
        <v>14</v>
      </c>
      <c r="M28" s="197">
        <v>14</v>
      </c>
      <c r="N28" s="196">
        <v>14</v>
      </c>
      <c r="O28" s="197">
        <v>14</v>
      </c>
      <c r="P28" s="196">
        <v>14</v>
      </c>
      <c r="Q28" s="197">
        <v>14</v>
      </c>
      <c r="R28" s="196">
        <v>14</v>
      </c>
      <c r="S28" s="197">
        <v>14</v>
      </c>
      <c r="T28" s="196">
        <v>14</v>
      </c>
      <c r="U28" s="197">
        <v>14</v>
      </c>
      <c r="V28" s="196">
        <v>14</v>
      </c>
      <c r="W28" s="196">
        <v>14</v>
      </c>
    </row>
    <row r="29" spans="1:25" s="52" customFormat="1" ht="65.25" customHeight="1">
      <c r="B29" s="160" t="str">
        <f>[4]SaisieMoney!B24</f>
        <v>Taux de base MAX</v>
      </c>
      <c r="C29" s="713">
        <v>24</v>
      </c>
      <c r="D29" s="196">
        <v>24</v>
      </c>
      <c r="E29" s="197">
        <v>24</v>
      </c>
      <c r="F29" s="196">
        <v>24</v>
      </c>
      <c r="G29" s="197">
        <v>24</v>
      </c>
      <c r="H29" s="196">
        <v>24</v>
      </c>
      <c r="I29" s="197">
        <v>24</v>
      </c>
      <c r="J29" s="196">
        <v>24</v>
      </c>
      <c r="K29" s="197">
        <v>24</v>
      </c>
      <c r="L29" s="196">
        <v>24</v>
      </c>
      <c r="M29" s="197">
        <v>24</v>
      </c>
      <c r="N29" s="196">
        <v>24</v>
      </c>
      <c r="O29" s="197">
        <v>24</v>
      </c>
      <c r="P29" s="196">
        <v>24</v>
      </c>
      <c r="Q29" s="197">
        <v>24</v>
      </c>
      <c r="R29" s="196">
        <v>24</v>
      </c>
      <c r="S29" s="197">
        <v>24</v>
      </c>
      <c r="T29" s="196">
        <v>24</v>
      </c>
      <c r="U29" s="197">
        <v>24</v>
      </c>
      <c r="V29" s="196">
        <v>24</v>
      </c>
      <c r="W29" s="196">
        <v>24</v>
      </c>
      <c r="X29" s="53"/>
      <c r="Y29" s="55"/>
    </row>
    <row r="30" spans="1:25" s="53" customFormat="1" ht="65.25" customHeight="1">
      <c r="B30" s="160" t="str">
        <f>[4]SaisieMoney!B25</f>
        <v>Taux débiteur MIN</v>
      </c>
      <c r="C30" s="713">
        <v>0</v>
      </c>
      <c r="D30" s="196">
        <v>0</v>
      </c>
      <c r="E30" s="197">
        <v>0</v>
      </c>
      <c r="F30" s="196">
        <v>0</v>
      </c>
      <c r="G30" s="197">
        <v>0</v>
      </c>
      <c r="H30" s="196">
        <v>0</v>
      </c>
      <c r="I30" s="197">
        <v>0</v>
      </c>
      <c r="J30" s="196">
        <v>0</v>
      </c>
      <c r="K30" s="197">
        <v>0</v>
      </c>
      <c r="L30" s="196">
        <v>0</v>
      </c>
      <c r="M30" s="197">
        <v>0</v>
      </c>
      <c r="N30" s="196">
        <v>0</v>
      </c>
      <c r="O30" s="197">
        <v>0</v>
      </c>
      <c r="P30" s="196">
        <v>0</v>
      </c>
      <c r="Q30" s="197">
        <v>0</v>
      </c>
      <c r="R30" s="196">
        <v>0</v>
      </c>
      <c r="S30" s="197">
        <v>0</v>
      </c>
      <c r="T30" s="196">
        <v>0</v>
      </c>
      <c r="U30" s="197">
        <v>0</v>
      </c>
      <c r="V30" s="196">
        <v>0</v>
      </c>
      <c r="W30" s="196">
        <v>0</v>
      </c>
    </row>
    <row r="31" spans="1:25" s="53" customFormat="1" ht="65.25" customHeight="1">
      <c r="B31" s="160" t="str">
        <f>[4]SaisieMoney!B26</f>
        <v>Taux débiteur MAX</v>
      </c>
      <c r="C31" s="713">
        <v>49</v>
      </c>
      <c r="D31" s="196">
        <v>49</v>
      </c>
      <c r="E31" s="197">
        <v>49</v>
      </c>
      <c r="F31" s="196">
        <v>49</v>
      </c>
      <c r="G31" s="197">
        <v>49</v>
      </c>
      <c r="H31" s="196">
        <v>49</v>
      </c>
      <c r="I31" s="197">
        <v>60</v>
      </c>
      <c r="J31" s="196">
        <v>60</v>
      </c>
      <c r="K31" s="197">
        <v>60</v>
      </c>
      <c r="L31" s="196">
        <v>60</v>
      </c>
      <c r="M31" s="197">
        <v>60</v>
      </c>
      <c r="N31" s="196">
        <v>60</v>
      </c>
      <c r="O31" s="197">
        <v>60</v>
      </c>
      <c r="P31" s="196">
        <v>60</v>
      </c>
      <c r="Q31" s="197">
        <v>60</v>
      </c>
      <c r="R31" s="196">
        <v>60</v>
      </c>
      <c r="S31" s="197">
        <v>60</v>
      </c>
      <c r="T31" s="196">
        <v>60</v>
      </c>
      <c r="U31" s="197">
        <v>60</v>
      </c>
      <c r="V31" s="196">
        <v>60</v>
      </c>
      <c r="W31" s="196">
        <v>60</v>
      </c>
    </row>
    <row r="32" spans="1:25" s="53" customFormat="1" ht="65.25" customHeight="1">
      <c r="B32" s="160" t="str">
        <f>[4]SaisieMoney!B27</f>
        <v>Taux créditeur MIN</v>
      </c>
      <c r="C32" s="713">
        <v>0</v>
      </c>
      <c r="D32" s="196">
        <v>0</v>
      </c>
      <c r="E32" s="197">
        <v>0</v>
      </c>
      <c r="F32" s="196">
        <v>0</v>
      </c>
      <c r="G32" s="197">
        <v>0</v>
      </c>
      <c r="H32" s="196">
        <v>0</v>
      </c>
      <c r="I32" s="197">
        <v>0</v>
      </c>
      <c r="J32" s="196">
        <v>0</v>
      </c>
      <c r="K32" s="197">
        <v>0</v>
      </c>
      <c r="L32" s="196">
        <v>0</v>
      </c>
      <c r="M32" s="197">
        <v>0</v>
      </c>
      <c r="N32" s="196">
        <v>0</v>
      </c>
      <c r="O32" s="197">
        <v>0</v>
      </c>
      <c r="P32" s="196">
        <v>0</v>
      </c>
      <c r="Q32" s="197">
        <v>0</v>
      </c>
      <c r="R32" s="196">
        <v>0</v>
      </c>
      <c r="S32" s="197">
        <v>0</v>
      </c>
      <c r="T32" s="196">
        <v>0</v>
      </c>
      <c r="U32" s="197">
        <v>0</v>
      </c>
      <c r="V32" s="196">
        <v>0</v>
      </c>
      <c r="W32" s="196">
        <v>0</v>
      </c>
    </row>
    <row r="33" spans="2:23" s="53" customFormat="1" ht="65.25" customHeight="1">
      <c r="B33" s="160" t="str">
        <f>[4]SaisieMoney!B28</f>
        <v>Taux créditeur MAX</v>
      </c>
      <c r="C33" s="713">
        <v>13</v>
      </c>
      <c r="D33" s="196">
        <v>13</v>
      </c>
      <c r="E33" s="197">
        <v>13</v>
      </c>
      <c r="F33" s="196">
        <v>13</v>
      </c>
      <c r="G33" s="197">
        <v>13</v>
      </c>
      <c r="H33" s="196">
        <v>13</v>
      </c>
      <c r="I33" s="197">
        <v>13</v>
      </c>
      <c r="J33" s="196">
        <v>13</v>
      </c>
      <c r="K33" s="197">
        <v>13</v>
      </c>
      <c r="L33" s="196">
        <v>13</v>
      </c>
      <c r="M33" s="197">
        <v>13</v>
      </c>
      <c r="N33" s="196">
        <v>13</v>
      </c>
      <c r="O33" s="197">
        <v>13</v>
      </c>
      <c r="P33" s="196">
        <v>13</v>
      </c>
      <c r="Q33" s="197">
        <v>13</v>
      </c>
      <c r="R33" s="196">
        <v>13</v>
      </c>
      <c r="S33" s="197">
        <v>13</v>
      </c>
      <c r="T33" s="196">
        <v>13</v>
      </c>
      <c r="U33" s="197">
        <v>12</v>
      </c>
      <c r="V33" s="196">
        <v>12</v>
      </c>
      <c r="W33" s="196">
        <v>12</v>
      </c>
    </row>
    <row r="34" spans="2:23" s="53" customFormat="1" ht="40.5" customHeight="1">
      <c r="B34" s="159"/>
      <c r="C34" s="710"/>
      <c r="D34" s="186"/>
      <c r="E34" s="193"/>
      <c r="F34" s="186"/>
      <c r="G34" s="193"/>
      <c r="H34" s="186"/>
      <c r="I34" s="193"/>
      <c r="J34" s="186"/>
      <c r="K34" s="193"/>
      <c r="L34" s="186"/>
      <c r="M34" s="193"/>
      <c r="N34" s="186"/>
      <c r="O34" s="193"/>
      <c r="P34" s="186"/>
      <c r="Q34" s="193"/>
      <c r="R34" s="186"/>
      <c r="S34" s="193"/>
      <c r="T34" s="186"/>
      <c r="U34" s="193"/>
      <c r="V34" s="186"/>
      <c r="W34" s="198"/>
    </row>
    <row r="35" spans="2:23" ht="45" customHeight="1">
      <c r="B35" s="157" t="str">
        <f>[4]SaisieMoney!B29</f>
        <v>TAUX DE CHANGE MOYEN</v>
      </c>
      <c r="C35" s="710"/>
      <c r="D35" s="186"/>
      <c r="E35" s="193"/>
      <c r="F35" s="186"/>
      <c r="G35" s="193"/>
      <c r="H35" s="186"/>
      <c r="I35" s="193"/>
      <c r="J35" s="186"/>
      <c r="K35" s="193"/>
      <c r="L35" s="186"/>
      <c r="M35" s="193"/>
      <c r="N35" s="186"/>
      <c r="O35" s="193"/>
      <c r="P35" s="186"/>
      <c r="Q35" s="193"/>
      <c r="R35" s="186"/>
      <c r="S35" s="193"/>
      <c r="T35" s="186"/>
      <c r="U35" s="193"/>
      <c r="V35" s="186"/>
      <c r="W35" s="198"/>
    </row>
    <row r="36" spans="2:23" ht="64.5" customHeight="1">
      <c r="B36" s="160" t="str">
        <f>[4]SaisieMoney!B30</f>
        <v>Parité Ariary/USD</v>
      </c>
      <c r="C36" s="713">
        <v>4287.4659999999994</v>
      </c>
      <c r="D36" s="196">
        <v>4301.8136363636368</v>
      </c>
      <c r="E36" s="197">
        <v>4378.0488235294115</v>
      </c>
      <c r="F36" s="196">
        <v>4386.8325000000004</v>
      </c>
      <c r="G36" s="197">
        <v>4447.0785000000005</v>
      </c>
      <c r="H36" s="196">
        <v>4480.577619047619</v>
      </c>
      <c r="I36" s="197">
        <v>4452.7427272727282</v>
      </c>
      <c r="J36" s="196">
        <v>4485.4838095238101</v>
      </c>
      <c r="K36" s="197">
        <v>4512.1313636363639</v>
      </c>
      <c r="L36" s="196">
        <v>4484.7365000000009</v>
      </c>
      <c r="M36" s="197">
        <v>4562.2299999999996</v>
      </c>
      <c r="N36" s="196">
        <v>4558.1545454545449</v>
      </c>
      <c r="O36" s="197">
        <v>4532.9047619047615</v>
      </c>
      <c r="P36" s="196">
        <v>4458.2545</v>
      </c>
      <c r="Q36" s="197">
        <v>4379.1034999999993</v>
      </c>
      <c r="R36" s="196">
        <v>4421.9447368421042</v>
      </c>
      <c r="S36" s="197">
        <v>4458.2942105263155</v>
      </c>
      <c r="T36" s="196">
        <v>4499.6460869565217</v>
      </c>
      <c r="U36" s="197">
        <v>4558.1861904761909</v>
      </c>
      <c r="V36" s="196">
        <v>4531.2919047619052</v>
      </c>
      <c r="W36" s="196">
        <v>4578.4878260869564</v>
      </c>
    </row>
    <row r="37" spans="2:23" ht="64.5" customHeight="1">
      <c r="B37" s="160" t="str">
        <f>[4]SaisieMoney!B31</f>
        <v>Parité Ariary/Euro</v>
      </c>
      <c r="C37" s="713">
        <v>4575.5725000000002</v>
      </c>
      <c r="D37" s="196">
        <v>4582.9754545454543</v>
      </c>
      <c r="E37" s="197">
        <v>4785.2364705882346</v>
      </c>
      <c r="F37" s="196">
        <v>4755.4529999999995</v>
      </c>
      <c r="G37" s="197">
        <v>4802.0245000000014</v>
      </c>
      <c r="H37" s="196">
        <v>4928.7328571428561</v>
      </c>
      <c r="I37" s="197">
        <v>4848.4963636363618</v>
      </c>
      <c r="J37" s="196">
        <v>4790.9571428571426</v>
      </c>
      <c r="K37" s="197">
        <v>4736.1790909090914</v>
      </c>
      <c r="L37" s="196">
        <v>4804.7169999999996</v>
      </c>
      <c r="M37" s="197">
        <v>4942.0835000000006</v>
      </c>
      <c r="N37" s="196">
        <v>4949.9968181818176</v>
      </c>
      <c r="O37" s="197">
        <v>4877.4333333333325</v>
      </c>
      <c r="P37" s="196">
        <v>4816.4674999999997</v>
      </c>
      <c r="Q37" s="197">
        <v>4663.8069999999998</v>
      </c>
      <c r="R37" s="196">
        <v>4760.7473684210527</v>
      </c>
      <c r="S37" s="197">
        <v>4785.2084210526309</v>
      </c>
      <c r="T37" s="196">
        <v>4856.9430434782607</v>
      </c>
      <c r="U37" s="197">
        <v>4964.9666666666662</v>
      </c>
      <c r="V37" s="196">
        <v>4981.879047619047</v>
      </c>
      <c r="W37" s="196">
        <v>4975.4213043478267</v>
      </c>
    </row>
    <row r="38" spans="2:23" ht="64.5" customHeight="1" thickBot="1">
      <c r="B38" s="162" t="str">
        <f>[4]SaisieMoney!B32</f>
        <v>Parité Ariary/DTS</v>
      </c>
      <c r="C38" s="714">
        <v>5741.3534999999993</v>
      </c>
      <c r="D38" s="199">
        <v>5744.3245454545458</v>
      </c>
      <c r="E38" s="200">
        <v>5905.7317647058826</v>
      </c>
      <c r="F38" s="199">
        <v>5887.3904999999995</v>
      </c>
      <c r="G38" s="200">
        <v>5932.2045000000007</v>
      </c>
      <c r="H38" s="199">
        <v>6017.3661904761921</v>
      </c>
      <c r="I38" s="200">
        <v>5937.5831818181823</v>
      </c>
      <c r="J38" s="199">
        <v>5922.0223809523814</v>
      </c>
      <c r="K38" s="200">
        <v>5917.8768181818186</v>
      </c>
      <c r="L38" s="199">
        <v>5935.6435000000001</v>
      </c>
      <c r="M38" s="200">
        <v>6091.3245000000006</v>
      </c>
      <c r="N38" s="199">
        <v>6081.8290909090902</v>
      </c>
      <c r="O38" s="200">
        <v>6012.0928571428549</v>
      </c>
      <c r="P38" s="199">
        <v>5928.9520000000011</v>
      </c>
      <c r="Q38" s="200">
        <v>5777.2944999999991</v>
      </c>
      <c r="R38" s="199">
        <v>5846.2631578947376</v>
      </c>
      <c r="S38" s="200">
        <v>5884.9568421052627</v>
      </c>
      <c r="T38" s="199">
        <v>5952.7899999999991</v>
      </c>
      <c r="U38" s="200">
        <v>6104.1619047619042</v>
      </c>
      <c r="V38" s="199">
        <v>6113.4242857142854</v>
      </c>
      <c r="W38" s="199">
        <v>6122.3960869565208</v>
      </c>
    </row>
    <row r="39" spans="2:23" s="18" customFormat="1" ht="42.75" customHeight="1">
      <c r="B39" s="87" t="s">
        <v>271</v>
      </c>
      <c r="C39" s="21"/>
      <c r="D39" s="22"/>
      <c r="E39" s="22"/>
      <c r="F39" s="22"/>
      <c r="G39" s="22"/>
      <c r="H39" s="22"/>
      <c r="I39" s="21"/>
      <c r="J39" s="23"/>
      <c r="K39" s="24"/>
      <c r="L39" s="24"/>
      <c r="M39" s="24"/>
      <c r="N39" s="25"/>
      <c r="O39" s="25"/>
      <c r="P39" s="25"/>
      <c r="Q39" s="25"/>
      <c r="R39" s="25"/>
      <c r="S39" s="25"/>
      <c r="T39" s="25"/>
      <c r="U39" s="97" t="s">
        <v>304</v>
      </c>
      <c r="V39" s="97"/>
      <c r="W39" s="97" t="s">
        <v>193</v>
      </c>
    </row>
  </sheetData>
  <mergeCells count="3">
    <mergeCell ref="B1:W1"/>
    <mergeCell ref="B3:B5"/>
    <mergeCell ref="C3:W3"/>
  </mergeCells>
  <printOptions horizontalCentered="1" verticalCentered="1"/>
  <pageMargins left="0" right="0" top="0.78740157480314965" bottom="0.39370078740157483" header="0" footer="0"/>
  <pageSetup paperSize="9" scale="14" firstPageNumber="35" orientation="landscape" useFirstPageNumber="1" r:id="rId1"/>
  <headerFooter>
    <oddHeader>&amp;L&amp;G&amp;R&amp;G</oddHeader>
    <oddFooter>&amp;C&amp;"Arial Black,Normal"&amp;65&amp;K03+000&amp;P&amp;R&amp;"Arial Black,Gras"&amp;65&amp;K03+000Janvier 2024 | N°53&amp;G</oddFooter>
  </headerFooter>
  <legacyDrawingHF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Feuil23">
    <tabColor rgb="FF00B0F0"/>
  </sheetPr>
  <dimension ref="A1:T34"/>
  <sheetViews>
    <sheetView zoomScale="80" zoomScaleNormal="80" zoomScaleSheetLayoutView="100" zoomScalePageLayoutView="90" workbookViewId="0">
      <selection activeCell="AC17" sqref="AC17"/>
    </sheetView>
  </sheetViews>
  <sheetFormatPr baseColWidth="10" defaultColWidth="8.33203125" defaultRowHeight="12.75" customHeight="1"/>
  <cols>
    <col min="1" max="1" width="1.33203125" style="288" customWidth="1"/>
    <col min="2" max="2" width="7.5546875" style="33" customWidth="1"/>
    <col min="3" max="3" width="11.88671875" style="33" customWidth="1"/>
    <col min="4" max="4" width="9.6640625" style="33" customWidth="1"/>
    <col min="5" max="5" width="2" style="33" customWidth="1"/>
    <col min="6" max="6" width="10.5546875" style="33" customWidth="1"/>
    <col min="7" max="7" width="2.33203125" style="33" customWidth="1"/>
    <col min="8" max="8" width="9.6640625" style="33" customWidth="1"/>
    <col min="9" max="9" width="2.33203125" style="33" customWidth="1"/>
    <col min="10" max="10" width="8.6640625" style="33" customWidth="1"/>
    <col min="11" max="11" width="2.33203125" style="33" customWidth="1"/>
    <col min="12" max="12" width="9.44140625" style="33" customWidth="1"/>
    <col min="13" max="13" width="2.44140625" style="33" customWidth="1"/>
    <col min="14" max="14" width="8.5546875" style="33" customWidth="1"/>
    <col min="15" max="15" width="2.33203125" style="33" customWidth="1"/>
    <col min="16" max="16" width="11.44140625" style="33" customWidth="1"/>
    <col min="17" max="17" width="1.44140625" style="33" customWidth="1"/>
    <col min="18" max="18" width="10.6640625" style="33" customWidth="1"/>
    <col min="19" max="19" width="1.6640625" style="33" customWidth="1"/>
    <col min="20" max="16384" width="8.33203125" style="33"/>
  </cols>
  <sheetData>
    <row r="1" spans="1:20" ht="27.75" customHeight="1">
      <c r="B1" s="973" t="s">
        <v>406</v>
      </c>
      <c r="C1" s="973"/>
      <c r="D1" s="973"/>
      <c r="E1" s="973"/>
      <c r="F1" s="973"/>
      <c r="G1" s="973"/>
      <c r="H1" s="973"/>
      <c r="I1" s="973"/>
      <c r="J1" s="973"/>
      <c r="K1" s="973"/>
      <c r="L1" s="973"/>
      <c r="M1" s="973"/>
      <c r="N1" s="973"/>
      <c r="O1" s="973"/>
      <c r="P1" s="973"/>
      <c r="Q1" s="973"/>
      <c r="R1" s="973"/>
      <c r="S1" s="973"/>
    </row>
    <row r="2" spans="1:20" ht="12.75" customHeight="1" thickBot="1">
      <c r="B2" s="974"/>
      <c r="C2" s="974"/>
      <c r="D2" s="974"/>
      <c r="E2" s="974"/>
      <c r="F2" s="974"/>
      <c r="G2" s="974"/>
      <c r="H2" s="974"/>
      <c r="I2" s="974"/>
      <c r="J2" s="974"/>
      <c r="K2" s="974"/>
      <c r="L2" s="974"/>
      <c r="M2" s="974"/>
      <c r="N2" s="974"/>
      <c r="O2" s="974"/>
      <c r="P2" s="974"/>
      <c r="Q2" s="974"/>
      <c r="R2" s="974"/>
      <c r="S2" s="974"/>
    </row>
    <row r="3" spans="1:20" ht="12.75" customHeight="1" thickBot="1">
      <c r="B3" s="844" t="s">
        <v>6</v>
      </c>
      <c r="C3" s="864"/>
      <c r="D3" s="970" t="s">
        <v>121</v>
      </c>
      <c r="E3" s="971"/>
      <c r="F3" s="971"/>
      <c r="G3" s="971"/>
      <c r="H3" s="971"/>
      <c r="I3" s="971"/>
      <c r="J3" s="971"/>
      <c r="K3" s="971"/>
      <c r="L3" s="971"/>
      <c r="M3" s="971"/>
      <c r="N3" s="971"/>
      <c r="O3" s="971"/>
      <c r="P3" s="971"/>
      <c r="Q3" s="971"/>
      <c r="R3" s="971"/>
      <c r="S3" s="972"/>
    </row>
    <row r="4" spans="1:20" ht="42.75" customHeight="1" thickBot="1">
      <c r="B4" s="851"/>
      <c r="C4" s="880"/>
      <c r="D4" s="976" t="s">
        <v>79</v>
      </c>
      <c r="E4" s="835"/>
      <c r="F4" s="833" t="s">
        <v>80</v>
      </c>
      <c r="G4" s="834"/>
      <c r="H4" s="835" t="s">
        <v>122</v>
      </c>
      <c r="I4" s="835"/>
      <c r="J4" s="833" t="s">
        <v>123</v>
      </c>
      <c r="K4" s="834"/>
      <c r="L4" s="833" t="s">
        <v>90</v>
      </c>
      <c r="M4" s="835"/>
      <c r="N4" s="833" t="s">
        <v>415</v>
      </c>
      <c r="O4" s="835"/>
      <c r="P4" s="833" t="s">
        <v>311</v>
      </c>
      <c r="Q4" s="834"/>
      <c r="R4" s="835" t="s">
        <v>124</v>
      </c>
      <c r="S4" s="975"/>
    </row>
    <row r="5" spans="1:20" ht="13.2">
      <c r="A5" s="288">
        <v>23</v>
      </c>
      <c r="B5" s="857">
        <v>45214</v>
      </c>
      <c r="C5" s="867"/>
      <c r="D5" s="588">
        <v>963636.57187500037</v>
      </c>
      <c r="E5" s="589">
        <v>0</v>
      </c>
      <c r="F5" s="590">
        <v>121430.95880700006</v>
      </c>
      <c r="G5" s="591">
        <v>0</v>
      </c>
      <c r="H5" s="592">
        <v>1.0998779999999999</v>
      </c>
      <c r="I5" s="589">
        <v>0</v>
      </c>
      <c r="J5" s="590">
        <v>5861.4292349999996</v>
      </c>
      <c r="K5" s="591">
        <v>0</v>
      </c>
      <c r="L5" s="592">
        <v>1.714202</v>
      </c>
      <c r="M5" s="591">
        <v>0</v>
      </c>
      <c r="N5" s="590">
        <v>5144.9377470000009</v>
      </c>
      <c r="O5" s="593">
        <v>0</v>
      </c>
      <c r="P5" s="590">
        <v>478196.25942200009</v>
      </c>
      <c r="Q5" s="593">
        <v>0</v>
      </c>
      <c r="R5" s="592">
        <v>260351.30226299979</v>
      </c>
      <c r="S5" s="594">
        <v>0</v>
      </c>
      <c r="T5" s="595"/>
    </row>
    <row r="6" spans="1:20" ht="13.2">
      <c r="A6" s="288">
        <v>22</v>
      </c>
      <c r="B6" s="857">
        <v>45245</v>
      </c>
      <c r="C6" s="867"/>
      <c r="D6" s="596">
        <v>861897.22120600019</v>
      </c>
      <c r="E6" s="329">
        <v>0</v>
      </c>
      <c r="F6" s="597">
        <v>281767.40820200008</v>
      </c>
      <c r="G6" s="331">
        <v>0</v>
      </c>
      <c r="H6" s="481">
        <v>1.113129</v>
      </c>
      <c r="I6" s="329">
        <v>0</v>
      </c>
      <c r="J6" s="597">
        <v>24924.688695999997</v>
      </c>
      <c r="K6" s="331">
        <v>0</v>
      </c>
      <c r="L6" s="481">
        <v>80.518197999999998</v>
      </c>
      <c r="M6" s="331">
        <v>0</v>
      </c>
      <c r="N6" s="731">
        <v>109597.13135800003</v>
      </c>
      <c r="O6" s="598">
        <v>0</v>
      </c>
      <c r="P6" s="597">
        <v>152625.305215</v>
      </c>
      <c r="Q6" s="598">
        <v>0</v>
      </c>
      <c r="R6" s="481">
        <v>289616.99702000001</v>
      </c>
      <c r="S6" s="335">
        <v>0</v>
      </c>
      <c r="T6" s="595"/>
    </row>
    <row r="7" spans="1:20" ht="13.2">
      <c r="A7" s="288">
        <v>21</v>
      </c>
      <c r="B7" s="857">
        <v>45275</v>
      </c>
      <c r="C7" s="867"/>
      <c r="D7" s="596">
        <v>1429086.1939990029</v>
      </c>
      <c r="E7" s="329">
        <v>0</v>
      </c>
      <c r="F7" s="597">
        <v>399828.70913099998</v>
      </c>
      <c r="G7" s="331">
        <v>0</v>
      </c>
      <c r="H7" s="481">
        <v>30909.195213999999</v>
      </c>
      <c r="I7" s="329">
        <v>0</v>
      </c>
      <c r="J7" s="597">
        <v>29594.923238000003</v>
      </c>
      <c r="K7" s="331">
        <v>0</v>
      </c>
      <c r="L7" s="481">
        <v>0.79753200000000002</v>
      </c>
      <c r="M7" s="331">
        <v>0</v>
      </c>
      <c r="N7" s="731">
        <v>232898.01193199994</v>
      </c>
      <c r="O7" s="598">
        <v>0</v>
      </c>
      <c r="P7" s="597">
        <v>536172.0437240001</v>
      </c>
      <c r="Q7" s="598">
        <v>0</v>
      </c>
      <c r="R7" s="481">
        <v>325850.45779100037</v>
      </c>
      <c r="S7" s="335">
        <v>0</v>
      </c>
      <c r="T7" s="595"/>
    </row>
    <row r="8" spans="1:20" ht="11.25" customHeight="1">
      <c r="A8" s="288">
        <v>20</v>
      </c>
      <c r="B8" s="857">
        <v>45306</v>
      </c>
      <c r="C8" s="867"/>
      <c r="D8" s="596">
        <v>982618.72863299935</v>
      </c>
      <c r="E8" s="329">
        <v>0</v>
      </c>
      <c r="F8" s="597">
        <v>306281.94645100011</v>
      </c>
      <c r="G8" s="331">
        <v>0</v>
      </c>
      <c r="H8" s="481">
        <v>81390.093004999973</v>
      </c>
      <c r="I8" s="329">
        <v>0</v>
      </c>
      <c r="J8" s="597">
        <v>19578.108832999998</v>
      </c>
      <c r="K8" s="331">
        <v>0</v>
      </c>
      <c r="L8" s="481">
        <v>0</v>
      </c>
      <c r="M8" s="331">
        <v>0</v>
      </c>
      <c r="N8" s="731">
        <v>165593.07281400007</v>
      </c>
      <c r="O8" s="598">
        <v>0</v>
      </c>
      <c r="P8" s="597">
        <v>298468.133386</v>
      </c>
      <c r="Q8" s="598">
        <v>0</v>
      </c>
      <c r="R8" s="481">
        <v>257208.38197699992</v>
      </c>
      <c r="S8" s="335">
        <v>0</v>
      </c>
      <c r="T8" s="595"/>
    </row>
    <row r="9" spans="1:20" ht="11.25" customHeight="1">
      <c r="A9" s="288">
        <v>19</v>
      </c>
      <c r="B9" s="857">
        <v>45337</v>
      </c>
      <c r="C9" s="867"/>
      <c r="D9" s="596">
        <v>991723.41060599813</v>
      </c>
      <c r="E9" s="329">
        <v>0</v>
      </c>
      <c r="F9" s="597">
        <v>343457.46534300002</v>
      </c>
      <c r="G9" s="331">
        <v>0</v>
      </c>
      <c r="H9" s="481">
        <v>99483.429416000028</v>
      </c>
      <c r="I9" s="329">
        <v>0</v>
      </c>
      <c r="J9" s="597">
        <v>25864.123561</v>
      </c>
      <c r="K9" s="331">
        <v>0</v>
      </c>
      <c r="L9" s="481">
        <v>0</v>
      </c>
      <c r="M9" s="331">
        <v>0</v>
      </c>
      <c r="N9" s="731">
        <v>166827.10018700003</v>
      </c>
      <c r="O9" s="598">
        <v>0</v>
      </c>
      <c r="P9" s="597">
        <v>209672.12799299997</v>
      </c>
      <c r="Q9" s="598">
        <v>0</v>
      </c>
      <c r="R9" s="481">
        <v>294503.17635400017</v>
      </c>
      <c r="S9" s="335">
        <v>0</v>
      </c>
      <c r="T9" s="595"/>
    </row>
    <row r="10" spans="1:20" ht="11.25" customHeight="1">
      <c r="A10" s="288">
        <v>18</v>
      </c>
      <c r="B10" s="857">
        <v>45366</v>
      </c>
      <c r="C10" s="867"/>
      <c r="D10" s="596">
        <v>909158.1110290013</v>
      </c>
      <c r="E10" s="329">
        <v>0</v>
      </c>
      <c r="F10" s="597">
        <v>248007.76328699978</v>
      </c>
      <c r="G10" s="331">
        <v>0</v>
      </c>
      <c r="H10" s="481">
        <v>71227.997225000014</v>
      </c>
      <c r="I10" s="329">
        <v>0</v>
      </c>
      <c r="J10" s="597">
        <v>17343.886032000002</v>
      </c>
      <c r="K10" s="331">
        <v>0</v>
      </c>
      <c r="L10" s="481">
        <v>0.58374700000000002</v>
      </c>
      <c r="M10" s="331">
        <v>0</v>
      </c>
      <c r="N10" s="731">
        <v>109073.28390900001</v>
      </c>
      <c r="O10" s="598">
        <v>0</v>
      </c>
      <c r="P10" s="597">
        <v>286203.03647599998</v>
      </c>
      <c r="Q10" s="598">
        <v>0</v>
      </c>
      <c r="R10" s="481">
        <v>267846.33914100006</v>
      </c>
      <c r="S10" s="335">
        <v>0</v>
      </c>
      <c r="T10" s="595"/>
    </row>
    <row r="11" spans="1:20" ht="11.25" customHeight="1">
      <c r="A11" s="288">
        <v>17</v>
      </c>
      <c r="B11" s="857">
        <v>45397</v>
      </c>
      <c r="C11" s="867"/>
      <c r="D11" s="596">
        <v>919444.79038200143</v>
      </c>
      <c r="E11" s="329">
        <v>0</v>
      </c>
      <c r="F11" s="597">
        <v>243174.38658299987</v>
      </c>
      <c r="G11" s="331">
        <v>0</v>
      </c>
      <c r="H11" s="481">
        <v>91957.611125999989</v>
      </c>
      <c r="I11" s="329">
        <v>0</v>
      </c>
      <c r="J11" s="597">
        <v>28565.999989</v>
      </c>
      <c r="K11" s="331">
        <v>0</v>
      </c>
      <c r="L11" s="481">
        <v>3.4880000000000002E-3</v>
      </c>
      <c r="M11" s="331">
        <v>0</v>
      </c>
      <c r="N11" s="731">
        <v>60078.318915000011</v>
      </c>
      <c r="O11" s="598">
        <v>0</v>
      </c>
      <c r="P11" s="597">
        <v>340189.46316500002</v>
      </c>
      <c r="Q11" s="598">
        <v>0</v>
      </c>
      <c r="R11" s="481">
        <v>267381.09120100015</v>
      </c>
      <c r="S11" s="335">
        <v>0</v>
      </c>
      <c r="T11" s="595"/>
    </row>
    <row r="12" spans="1:20" ht="11.25" customHeight="1">
      <c r="A12" s="288">
        <v>16</v>
      </c>
      <c r="B12" s="857">
        <v>45427</v>
      </c>
      <c r="C12" s="867"/>
      <c r="D12" s="596">
        <v>1003375.8163660005</v>
      </c>
      <c r="E12" s="329">
        <v>0</v>
      </c>
      <c r="F12" s="597">
        <v>279935.27610899997</v>
      </c>
      <c r="G12" s="331">
        <v>0</v>
      </c>
      <c r="H12" s="481">
        <v>121696.99465900002</v>
      </c>
      <c r="I12" s="329">
        <v>0</v>
      </c>
      <c r="J12" s="597">
        <v>50255.600687000006</v>
      </c>
      <c r="K12" s="331">
        <v>0</v>
      </c>
      <c r="L12" s="481">
        <v>5445.1190789999991</v>
      </c>
      <c r="M12" s="331">
        <v>0</v>
      </c>
      <c r="N12" s="731">
        <v>38407.230461999992</v>
      </c>
      <c r="O12" s="598">
        <v>0</v>
      </c>
      <c r="P12" s="597">
        <v>307828.60250899999</v>
      </c>
      <c r="Q12" s="598">
        <v>0</v>
      </c>
      <c r="R12" s="481">
        <v>293830.92108100001</v>
      </c>
      <c r="S12" s="335">
        <v>0</v>
      </c>
      <c r="T12" s="595"/>
    </row>
    <row r="13" spans="1:20" ht="11.25" customHeight="1">
      <c r="A13" s="288">
        <v>15</v>
      </c>
      <c r="B13" s="857">
        <v>45458</v>
      </c>
      <c r="C13" s="867"/>
      <c r="D13" s="596">
        <v>984704.05691799999</v>
      </c>
      <c r="E13" s="329">
        <v>0</v>
      </c>
      <c r="F13" s="597">
        <v>253390.68435599998</v>
      </c>
      <c r="G13" s="331">
        <v>0</v>
      </c>
      <c r="H13" s="481">
        <v>127379.80674600002</v>
      </c>
      <c r="I13" s="329">
        <v>0</v>
      </c>
      <c r="J13" s="597">
        <v>46561.822845999995</v>
      </c>
      <c r="K13" s="331">
        <v>0</v>
      </c>
      <c r="L13" s="481">
        <v>4849.8935469999997</v>
      </c>
      <c r="M13" s="331">
        <v>0</v>
      </c>
      <c r="N13" s="731">
        <v>19076.587151999996</v>
      </c>
      <c r="O13" s="598">
        <v>0</v>
      </c>
      <c r="P13" s="597">
        <v>295037.49948499998</v>
      </c>
      <c r="Q13" s="598">
        <v>0</v>
      </c>
      <c r="R13" s="481">
        <v>267389.4520949999</v>
      </c>
      <c r="S13" s="335">
        <v>0</v>
      </c>
      <c r="T13" s="595"/>
    </row>
    <row r="14" spans="1:20" ht="12.75" customHeight="1">
      <c r="A14" s="288">
        <v>14</v>
      </c>
      <c r="B14" s="857">
        <v>45488</v>
      </c>
      <c r="C14" s="867"/>
      <c r="D14" s="596">
        <v>1243729.5524890004</v>
      </c>
      <c r="E14" s="329">
        <v>0</v>
      </c>
      <c r="F14" s="597">
        <v>498586.16796099959</v>
      </c>
      <c r="G14" s="331">
        <v>0</v>
      </c>
      <c r="H14" s="481">
        <v>343364.44104200002</v>
      </c>
      <c r="I14" s="329">
        <v>0</v>
      </c>
      <c r="J14" s="597">
        <v>30300.820685999999</v>
      </c>
      <c r="K14" s="331">
        <v>0</v>
      </c>
      <c r="L14" s="481">
        <v>8201.9406019999988</v>
      </c>
      <c r="M14" s="331">
        <v>0</v>
      </c>
      <c r="N14" s="731">
        <v>16322.183736000003</v>
      </c>
      <c r="O14" s="598">
        <v>0</v>
      </c>
      <c r="P14" s="597">
        <v>242042.36502599998</v>
      </c>
      <c r="Q14" s="598">
        <v>0</v>
      </c>
      <c r="R14" s="481">
        <v>363345.5812830003</v>
      </c>
      <c r="S14" s="335">
        <v>0</v>
      </c>
      <c r="T14" s="595"/>
    </row>
    <row r="15" spans="1:20" ht="12.75" customHeight="1">
      <c r="A15" s="288">
        <v>13</v>
      </c>
      <c r="B15" s="857">
        <v>45519</v>
      </c>
      <c r="C15" s="867"/>
      <c r="D15" s="596">
        <v>1057359.6669820012</v>
      </c>
      <c r="E15" s="329">
        <v>0</v>
      </c>
      <c r="F15" s="597">
        <v>153646.69629399999</v>
      </c>
      <c r="G15" s="331">
        <v>0</v>
      </c>
      <c r="H15" s="481">
        <v>16612.247428000002</v>
      </c>
      <c r="I15" s="329">
        <v>0</v>
      </c>
      <c r="J15" s="597">
        <v>12548.074257</v>
      </c>
      <c r="K15" s="331">
        <v>0</v>
      </c>
      <c r="L15" s="481">
        <v>23830.618489999997</v>
      </c>
      <c r="M15" s="331">
        <v>0</v>
      </c>
      <c r="N15" s="731">
        <v>4408.3411779999997</v>
      </c>
      <c r="O15" s="598">
        <v>0</v>
      </c>
      <c r="P15" s="597">
        <v>511276.85257600003</v>
      </c>
      <c r="Q15" s="598">
        <v>0</v>
      </c>
      <c r="R15" s="481">
        <v>280022.58607199998</v>
      </c>
      <c r="S15" s="335">
        <v>0</v>
      </c>
      <c r="T15" s="595"/>
    </row>
    <row r="16" spans="1:20" ht="12.75" customHeight="1">
      <c r="A16" s="288">
        <v>12</v>
      </c>
      <c r="B16" s="857">
        <v>45550</v>
      </c>
      <c r="C16" s="867"/>
      <c r="D16" s="596">
        <v>1117200.7324379995</v>
      </c>
      <c r="E16" s="329">
        <v>0</v>
      </c>
      <c r="F16" s="597">
        <v>159062.86960299994</v>
      </c>
      <c r="G16" s="331">
        <v>0</v>
      </c>
      <c r="H16" s="481">
        <v>3.2540930000000001</v>
      </c>
      <c r="I16" s="329">
        <v>0</v>
      </c>
      <c r="J16" s="597">
        <v>21134.691170999999</v>
      </c>
      <c r="K16" s="331">
        <v>0</v>
      </c>
      <c r="L16" s="481">
        <v>33112.456826000001</v>
      </c>
      <c r="M16" s="331">
        <v>0</v>
      </c>
      <c r="N16" s="731">
        <v>6827.9579969999986</v>
      </c>
      <c r="O16" s="598">
        <v>0</v>
      </c>
      <c r="P16" s="597">
        <v>476557.17460300005</v>
      </c>
      <c r="Q16" s="598">
        <v>0</v>
      </c>
      <c r="R16" s="481">
        <v>302015.60840900027</v>
      </c>
      <c r="S16" s="335">
        <v>0</v>
      </c>
      <c r="T16" s="595"/>
    </row>
    <row r="17" spans="1:19" ht="12.75" customHeight="1">
      <c r="A17" s="288">
        <v>11</v>
      </c>
      <c r="B17" s="857">
        <v>45580</v>
      </c>
      <c r="C17" s="867"/>
      <c r="D17" s="596">
        <v>902596.13075500168</v>
      </c>
      <c r="E17" s="329">
        <v>0</v>
      </c>
      <c r="F17" s="597">
        <v>159784.35829699991</v>
      </c>
      <c r="G17" s="331">
        <v>0</v>
      </c>
      <c r="H17" s="481">
        <v>9150.3961339999951</v>
      </c>
      <c r="I17" s="329">
        <v>0</v>
      </c>
      <c r="J17" s="597">
        <v>24187.819544999998</v>
      </c>
      <c r="K17" s="331">
        <v>0</v>
      </c>
      <c r="L17" s="481">
        <v>23272.718948000002</v>
      </c>
      <c r="M17" s="331">
        <v>0</v>
      </c>
      <c r="N17" s="731">
        <v>10661.905407000002</v>
      </c>
      <c r="O17" s="598">
        <v>0</v>
      </c>
      <c r="P17" s="597">
        <v>273353.52487100003</v>
      </c>
      <c r="Q17" s="598">
        <v>0</v>
      </c>
      <c r="R17" s="481">
        <v>326233.15961199999</v>
      </c>
      <c r="S17" s="335">
        <v>0</v>
      </c>
    </row>
    <row r="18" spans="1:19" ht="12.75" customHeight="1">
      <c r="A18" s="288">
        <v>10</v>
      </c>
      <c r="B18" s="857">
        <v>45611</v>
      </c>
      <c r="C18" s="867"/>
      <c r="D18" s="596">
        <v>871367.58893400023</v>
      </c>
      <c r="E18" s="329">
        <v>0</v>
      </c>
      <c r="F18" s="597">
        <v>281642.77867499989</v>
      </c>
      <c r="G18" s="331">
        <v>0</v>
      </c>
      <c r="H18" s="481">
        <v>35824.999496000004</v>
      </c>
      <c r="I18" s="329">
        <v>0</v>
      </c>
      <c r="J18" s="597">
        <v>21602.508057999996</v>
      </c>
      <c r="K18" s="331">
        <v>0</v>
      </c>
      <c r="L18" s="481">
        <v>17575.624358000001</v>
      </c>
      <c r="M18" s="331">
        <v>0</v>
      </c>
      <c r="N18" s="731">
        <v>55482.544033999999</v>
      </c>
      <c r="O18" s="598">
        <v>0</v>
      </c>
      <c r="P18" s="597">
        <v>158747.53005499998</v>
      </c>
      <c r="Q18" s="598">
        <v>0</v>
      </c>
      <c r="R18" s="481">
        <v>288332.18212999986</v>
      </c>
      <c r="S18" s="335">
        <v>0</v>
      </c>
    </row>
    <row r="19" spans="1:19" ht="12.75" customHeight="1">
      <c r="A19" s="288">
        <v>9</v>
      </c>
      <c r="B19" s="857">
        <v>45641</v>
      </c>
      <c r="C19" s="867"/>
      <c r="D19" s="596">
        <v>1113874.3246800008</v>
      </c>
      <c r="E19" s="329">
        <v>0</v>
      </c>
      <c r="F19" s="597">
        <v>243190.82031200008</v>
      </c>
      <c r="G19" s="331">
        <v>0</v>
      </c>
      <c r="H19" s="481">
        <v>51894.591240000002</v>
      </c>
      <c r="I19" s="329">
        <v>0</v>
      </c>
      <c r="J19" s="597">
        <v>23828.534134999998</v>
      </c>
      <c r="K19" s="331">
        <v>0</v>
      </c>
      <c r="L19" s="481">
        <v>20100.139328999998</v>
      </c>
      <c r="M19" s="331">
        <v>0</v>
      </c>
      <c r="N19" s="731">
        <v>87639.558956000008</v>
      </c>
      <c r="O19" s="598">
        <v>0</v>
      </c>
      <c r="P19" s="597">
        <v>429373.0200609999</v>
      </c>
      <c r="Q19" s="598">
        <v>0</v>
      </c>
      <c r="R19" s="481">
        <v>302923.74629600008</v>
      </c>
      <c r="S19" s="335">
        <v>0</v>
      </c>
    </row>
    <row r="20" spans="1:19" ht="12.75" customHeight="1">
      <c r="A20" s="288">
        <v>8</v>
      </c>
      <c r="B20" s="857">
        <v>45672</v>
      </c>
      <c r="C20" s="867"/>
      <c r="D20" s="596">
        <v>1010030.7656519983</v>
      </c>
      <c r="E20" s="329">
        <v>0</v>
      </c>
      <c r="F20" s="597">
        <v>226806.45347300018</v>
      </c>
      <c r="G20" s="331">
        <v>0</v>
      </c>
      <c r="H20" s="481">
        <v>39673.286731000015</v>
      </c>
      <c r="I20" s="329">
        <v>0</v>
      </c>
      <c r="J20" s="597">
        <v>16654.927878000002</v>
      </c>
      <c r="K20" s="331">
        <v>0</v>
      </c>
      <c r="L20" s="481">
        <v>20597.605477000005</v>
      </c>
      <c r="M20" s="331">
        <v>0</v>
      </c>
      <c r="N20" s="731">
        <v>100088.07481900002</v>
      </c>
      <c r="O20" s="598">
        <v>0</v>
      </c>
      <c r="P20" s="597">
        <v>355463.774752</v>
      </c>
      <c r="Q20" s="598">
        <v>0</v>
      </c>
      <c r="R20" s="481">
        <v>297094.8526749998</v>
      </c>
      <c r="S20" s="335">
        <v>0</v>
      </c>
    </row>
    <row r="21" spans="1:19" ht="12.75" customHeight="1">
      <c r="A21" s="288">
        <v>7</v>
      </c>
      <c r="B21" s="857">
        <v>45703</v>
      </c>
      <c r="C21" s="867"/>
      <c r="D21" s="596">
        <v>984975.64934100048</v>
      </c>
      <c r="E21" s="329">
        <v>0</v>
      </c>
      <c r="F21" s="597">
        <v>213121.95297500011</v>
      </c>
      <c r="G21" s="331">
        <v>0</v>
      </c>
      <c r="H21" s="481">
        <v>42183.780407000006</v>
      </c>
      <c r="I21" s="329">
        <v>0</v>
      </c>
      <c r="J21" s="597">
        <v>17049.875383000002</v>
      </c>
      <c r="K21" s="331">
        <v>0</v>
      </c>
      <c r="L21" s="481">
        <v>20021.776024999999</v>
      </c>
      <c r="M21" s="331">
        <v>0</v>
      </c>
      <c r="N21" s="731">
        <v>74940.148614000005</v>
      </c>
      <c r="O21" s="598">
        <v>0</v>
      </c>
      <c r="P21" s="597">
        <v>335455.23771200003</v>
      </c>
      <c r="Q21" s="598">
        <v>0</v>
      </c>
      <c r="R21" s="481">
        <v>291152.43660100008</v>
      </c>
      <c r="S21" s="335">
        <v>0</v>
      </c>
    </row>
    <row r="22" spans="1:19" ht="12.75" customHeight="1">
      <c r="A22" s="288">
        <v>6</v>
      </c>
      <c r="B22" s="857">
        <v>45732</v>
      </c>
      <c r="C22" s="867"/>
      <c r="D22" s="596">
        <v>787439.58353700105</v>
      </c>
      <c r="E22" s="329">
        <v>0</v>
      </c>
      <c r="F22" s="597">
        <v>237014.64223500004</v>
      </c>
      <c r="G22" s="331">
        <v>0</v>
      </c>
      <c r="H22" s="481">
        <v>70381.487100000013</v>
      </c>
      <c r="I22" s="329">
        <v>0</v>
      </c>
      <c r="J22" s="597">
        <v>15158.715333</v>
      </c>
      <c r="K22" s="331">
        <v>0</v>
      </c>
      <c r="L22" s="481">
        <v>30286.911236</v>
      </c>
      <c r="M22" s="331">
        <v>0</v>
      </c>
      <c r="N22" s="731">
        <v>66535.617020999998</v>
      </c>
      <c r="O22" s="598">
        <v>0</v>
      </c>
      <c r="P22" s="597">
        <v>123080.702011</v>
      </c>
      <c r="Q22" s="598">
        <v>0</v>
      </c>
      <c r="R22" s="481">
        <v>305460.08385799994</v>
      </c>
      <c r="S22" s="335">
        <v>0</v>
      </c>
    </row>
    <row r="23" spans="1:19" ht="12.75" customHeight="1">
      <c r="A23" s="288">
        <v>5</v>
      </c>
      <c r="B23" s="857">
        <v>45763</v>
      </c>
      <c r="C23" s="867"/>
      <c r="D23" s="596">
        <v>809557.9395249997</v>
      </c>
      <c r="E23" s="329">
        <v>0</v>
      </c>
      <c r="F23" s="597">
        <v>256119.23118799998</v>
      </c>
      <c r="G23" s="331">
        <v>0</v>
      </c>
      <c r="H23" s="481">
        <v>91622.623367999971</v>
      </c>
      <c r="I23" s="329">
        <v>0</v>
      </c>
      <c r="J23" s="597">
        <v>36166.268626999998</v>
      </c>
      <c r="K23" s="331">
        <v>0</v>
      </c>
      <c r="L23" s="481">
        <v>14360.458831</v>
      </c>
      <c r="M23" s="331">
        <v>0</v>
      </c>
      <c r="N23" s="731">
        <v>40079.511293000003</v>
      </c>
      <c r="O23" s="598">
        <v>0</v>
      </c>
      <c r="P23" s="597">
        <v>134583.474479</v>
      </c>
      <c r="Q23" s="598">
        <v>0</v>
      </c>
      <c r="R23" s="481">
        <v>303323.02496599965</v>
      </c>
      <c r="S23" s="335">
        <v>0</v>
      </c>
    </row>
    <row r="24" spans="1:19" ht="12.75" customHeight="1">
      <c r="A24" s="288">
        <v>4</v>
      </c>
      <c r="B24" s="857">
        <v>45793</v>
      </c>
      <c r="C24" s="867"/>
      <c r="D24" s="596">
        <v>922266.0466000007</v>
      </c>
      <c r="E24" s="329">
        <v>0</v>
      </c>
      <c r="F24" s="597">
        <v>237857.87456800009</v>
      </c>
      <c r="G24" s="331">
        <v>0</v>
      </c>
      <c r="H24" s="481">
        <v>82335.071812000009</v>
      </c>
      <c r="I24" s="329">
        <v>0</v>
      </c>
      <c r="J24" s="597">
        <v>42495.567516999996</v>
      </c>
      <c r="K24" s="331">
        <v>0</v>
      </c>
      <c r="L24" s="481">
        <v>7378.2042740000006</v>
      </c>
      <c r="M24" s="331">
        <v>0</v>
      </c>
      <c r="N24" s="731">
        <v>23990.907769000005</v>
      </c>
      <c r="O24" s="598">
        <v>0</v>
      </c>
      <c r="P24" s="597">
        <v>233921.99222099996</v>
      </c>
      <c r="Q24" s="598">
        <v>0</v>
      </c>
      <c r="R24" s="481">
        <v>369096.89345999947</v>
      </c>
      <c r="S24" s="335">
        <v>0</v>
      </c>
    </row>
    <row r="25" spans="1:19" ht="12.75" customHeight="1">
      <c r="A25" s="288">
        <v>3</v>
      </c>
      <c r="B25" s="857">
        <v>45824</v>
      </c>
      <c r="C25" s="867"/>
      <c r="D25" s="596">
        <v>974189.31680799916</v>
      </c>
      <c r="E25" s="329">
        <v>0</v>
      </c>
      <c r="F25" s="597">
        <v>276471.18189300026</v>
      </c>
      <c r="G25" s="331">
        <v>0</v>
      </c>
      <c r="H25" s="481">
        <v>169166.73849699993</v>
      </c>
      <c r="I25" s="329">
        <v>0</v>
      </c>
      <c r="J25" s="597">
        <v>24759.742644000002</v>
      </c>
      <c r="K25" s="331">
        <v>0</v>
      </c>
      <c r="L25" s="481">
        <v>5534.8561880000007</v>
      </c>
      <c r="M25" s="331">
        <v>0</v>
      </c>
      <c r="N25" s="731">
        <v>9173.3680449999993</v>
      </c>
      <c r="O25" s="598">
        <v>0</v>
      </c>
      <c r="P25" s="597">
        <v>259578.65745299999</v>
      </c>
      <c r="Q25" s="598">
        <v>0</v>
      </c>
      <c r="R25" s="481">
        <v>312743.54583200032</v>
      </c>
      <c r="S25" s="335">
        <v>0</v>
      </c>
    </row>
    <row r="26" spans="1:19" ht="12.75" customHeight="1">
      <c r="A26" s="288">
        <v>2</v>
      </c>
      <c r="B26" s="857">
        <v>45854</v>
      </c>
      <c r="C26" s="867"/>
      <c r="D26" s="596">
        <v>1135958.1693459996</v>
      </c>
      <c r="E26" s="329">
        <v>0</v>
      </c>
      <c r="F26" s="597">
        <v>168212.93098799992</v>
      </c>
      <c r="G26" s="331">
        <v>0</v>
      </c>
      <c r="H26" s="481">
        <v>18753.314074000002</v>
      </c>
      <c r="I26" s="329">
        <v>0</v>
      </c>
      <c r="J26" s="597">
        <v>23281.537480999996</v>
      </c>
      <c r="K26" s="331">
        <v>0</v>
      </c>
      <c r="L26" s="481">
        <v>715.53612699999996</v>
      </c>
      <c r="M26" s="331">
        <v>0</v>
      </c>
      <c r="N26" s="731">
        <v>4123.2584729999999</v>
      </c>
      <c r="O26" s="598">
        <v>0</v>
      </c>
      <c r="P26" s="597">
        <v>439934.32654299989</v>
      </c>
      <c r="Q26" s="598">
        <v>0</v>
      </c>
      <c r="R26" s="481">
        <v>368414.16994700022</v>
      </c>
      <c r="S26" s="335">
        <v>0</v>
      </c>
    </row>
    <row r="27" spans="1:19" ht="12.75" customHeight="1">
      <c r="A27" s="288">
        <v>1</v>
      </c>
      <c r="B27" s="857">
        <v>45885</v>
      </c>
      <c r="C27" s="867"/>
      <c r="D27" s="596">
        <v>851575.25241300126</v>
      </c>
      <c r="E27" s="329">
        <v>0</v>
      </c>
      <c r="F27" s="597">
        <v>116262.07014799991</v>
      </c>
      <c r="G27" s="331">
        <v>0</v>
      </c>
      <c r="H27" s="481">
        <v>5.8487100000000005</v>
      </c>
      <c r="I27" s="329">
        <v>0</v>
      </c>
      <c r="J27" s="597">
        <v>17804.008554</v>
      </c>
      <c r="K27" s="331">
        <v>0</v>
      </c>
      <c r="L27" s="481">
        <v>0</v>
      </c>
      <c r="M27" s="331">
        <v>0</v>
      </c>
      <c r="N27" s="731">
        <v>3118.4194129999996</v>
      </c>
      <c r="O27" s="598">
        <v>0</v>
      </c>
      <c r="P27" s="597">
        <v>294891.77707299998</v>
      </c>
      <c r="Q27" s="598">
        <v>0</v>
      </c>
      <c r="R27" s="481">
        <v>279016.98648300045</v>
      </c>
      <c r="S27" s="335">
        <v>0</v>
      </c>
    </row>
    <row r="28" spans="1:19" ht="12.75" customHeight="1">
      <c r="A28" s="288">
        <v>0</v>
      </c>
      <c r="B28" s="857">
        <v>45916</v>
      </c>
      <c r="C28" s="867"/>
      <c r="D28" s="596">
        <v>844910.0020790007</v>
      </c>
      <c r="E28" s="329">
        <v>0</v>
      </c>
      <c r="F28" s="597">
        <v>117811.26134700002</v>
      </c>
      <c r="G28" s="331">
        <v>0</v>
      </c>
      <c r="H28" s="481">
        <v>4.7347549999999998</v>
      </c>
      <c r="I28" s="329">
        <v>0</v>
      </c>
      <c r="J28" s="597">
        <v>19395.043134</v>
      </c>
      <c r="K28" s="331">
        <v>0</v>
      </c>
      <c r="L28" s="481">
        <v>4670.5449429999999</v>
      </c>
      <c r="M28" s="331">
        <v>0</v>
      </c>
      <c r="N28" s="731">
        <v>5062.9461439999995</v>
      </c>
      <c r="O28" s="598">
        <v>0</v>
      </c>
      <c r="P28" s="597">
        <v>321527.98824899993</v>
      </c>
      <c r="Q28" s="598">
        <v>0</v>
      </c>
      <c r="R28" s="481">
        <v>267120.93173300003</v>
      </c>
      <c r="S28" s="335">
        <v>0</v>
      </c>
    </row>
    <row r="29" spans="1:19" ht="12.75" customHeight="1">
      <c r="B29" s="380"/>
      <c r="C29" s="403"/>
      <c r="D29" s="395"/>
      <c r="E29" s="399"/>
      <c r="F29" s="397"/>
      <c r="G29" s="460"/>
      <c r="H29" s="399"/>
      <c r="I29" s="399"/>
      <c r="J29" s="397"/>
      <c r="K29" s="405"/>
      <c r="L29" s="403"/>
      <c r="M29" s="403"/>
      <c r="N29" s="732"/>
      <c r="O29" s="407"/>
      <c r="P29" s="303"/>
      <c r="Q29" s="407"/>
      <c r="S29" s="447"/>
    </row>
    <row r="30" spans="1:19" ht="12.75" customHeight="1">
      <c r="A30" s="288">
        <v>2023</v>
      </c>
      <c r="B30" s="859" t="s">
        <v>494</v>
      </c>
      <c r="C30" s="863"/>
      <c r="D30" s="599">
        <v>8320902.7253010012</v>
      </c>
      <c r="E30" s="463"/>
      <c r="F30" s="600">
        <v>1849677.5988150006</v>
      </c>
      <c r="G30" s="462"/>
      <c r="H30" s="463">
        <v>514126.88545399992</v>
      </c>
      <c r="I30" s="463"/>
      <c r="J30" s="600">
        <v>212765.68655100002</v>
      </c>
      <c r="K30" s="465"/>
      <c r="L30" s="463">
        <v>103565.89310100001</v>
      </c>
      <c r="M30" s="463"/>
      <c r="N30" s="733">
        <v>327112.25159100007</v>
      </c>
      <c r="O30" s="407"/>
      <c r="P30" s="600">
        <v>2498437.930493</v>
      </c>
      <c r="Q30" s="407"/>
      <c r="R30" s="463">
        <v>2793422.9255550001</v>
      </c>
      <c r="S30" s="447"/>
    </row>
    <row r="31" spans="1:19" ht="12.75" customHeight="1">
      <c r="A31" s="288">
        <v>2022</v>
      </c>
      <c r="B31" s="859" t="s">
        <v>495</v>
      </c>
      <c r="C31" s="863"/>
      <c r="D31" s="599">
        <v>9209314.8658430018</v>
      </c>
      <c r="E31" s="463"/>
      <c r="F31" s="600">
        <v>2485543.2559869993</v>
      </c>
      <c r="G31" s="462"/>
      <c r="H31" s="463">
        <v>953115.87473999988</v>
      </c>
      <c r="I31" s="463"/>
      <c r="J31" s="600">
        <v>252153.12806199997</v>
      </c>
      <c r="K31" s="466"/>
      <c r="L31" s="463">
        <v>75440.615778999985</v>
      </c>
      <c r="M31" s="463"/>
      <c r="N31" s="733">
        <v>586614.07634999999</v>
      </c>
      <c r="O31" s="407"/>
      <c r="P31" s="600">
        <v>2967275.2552190004</v>
      </c>
      <c r="Q31" s="407"/>
      <c r="R31" s="463">
        <v>2593543.1376130008</v>
      </c>
      <c r="S31" s="447"/>
    </row>
    <row r="32" spans="1:19" ht="13.5" customHeight="1" thickBot="1">
      <c r="B32" s="601" t="s">
        <v>5</v>
      </c>
      <c r="C32" s="715" t="s">
        <v>423</v>
      </c>
      <c r="D32" s="602">
        <v>-9.6468863697677154E-2</v>
      </c>
      <c r="E32" s="360"/>
      <c r="F32" s="603">
        <v>-0.2558256250984049</v>
      </c>
      <c r="G32" s="362"/>
      <c r="H32" s="604">
        <v>-0.4605830213516815</v>
      </c>
      <c r="I32" s="360"/>
      <c r="J32" s="603">
        <v>-0.15620445327695986</v>
      </c>
      <c r="K32" s="362"/>
      <c r="L32" s="605">
        <v>0.37281346435972629</v>
      </c>
      <c r="M32" s="605"/>
      <c r="N32" s="628">
        <v>-0.44237231123681664</v>
      </c>
      <c r="O32" s="429"/>
      <c r="P32" s="603">
        <v>-0.15800264026782973</v>
      </c>
      <c r="Q32" s="429"/>
      <c r="R32" s="604">
        <v>7.7068233430642286E-2</v>
      </c>
      <c r="S32" s="314"/>
    </row>
    <row r="33" spans="2:16" ht="12.75" customHeight="1">
      <c r="B33" s="315" t="s">
        <v>388</v>
      </c>
      <c r="L33" s="316"/>
      <c r="M33" s="316"/>
      <c r="N33" s="316"/>
      <c r="P33" s="316" t="s">
        <v>267</v>
      </c>
    </row>
    <row r="34" spans="2:16" ht="12.75" customHeight="1">
      <c r="B34" s="317"/>
      <c r="C34" s="606"/>
    </row>
  </sheetData>
  <mergeCells count="37">
    <mergeCell ref="B16:C16"/>
    <mergeCell ref="B17:C17"/>
    <mergeCell ref="B27:C27"/>
    <mergeCell ref="B25:C25"/>
    <mergeCell ref="B18:C18"/>
    <mergeCell ref="B19:C19"/>
    <mergeCell ref="B20:C20"/>
    <mergeCell ref="B21:C21"/>
    <mergeCell ref="B22:C22"/>
    <mergeCell ref="B23:C23"/>
    <mergeCell ref="D3:S3"/>
    <mergeCell ref="B1:S2"/>
    <mergeCell ref="R4:S4"/>
    <mergeCell ref="H4:I4"/>
    <mergeCell ref="P4:Q4"/>
    <mergeCell ref="F4:G4"/>
    <mergeCell ref="B3:C4"/>
    <mergeCell ref="L4:M4"/>
    <mergeCell ref="N4:O4"/>
    <mergeCell ref="D4:E4"/>
    <mergeCell ref="J4:K4"/>
    <mergeCell ref="B31:C31"/>
    <mergeCell ref="B13:C13"/>
    <mergeCell ref="B5:C5"/>
    <mergeCell ref="B6:C6"/>
    <mergeCell ref="B7:C7"/>
    <mergeCell ref="B8:C8"/>
    <mergeCell ref="B9:C9"/>
    <mergeCell ref="B10:C10"/>
    <mergeCell ref="B11:C11"/>
    <mergeCell ref="B12:C12"/>
    <mergeCell ref="B26:C26"/>
    <mergeCell ref="B28:C28"/>
    <mergeCell ref="B30:C30"/>
    <mergeCell ref="B24:C24"/>
    <mergeCell ref="B14:C14"/>
    <mergeCell ref="B15:C15"/>
  </mergeCells>
  <conditionalFormatting sqref="D32 F32 H32 J32 P32 R32">
    <cfRule type="cellIs" dxfId="6" priority="9" operator="lessThan">
      <formula>0</formula>
    </cfRule>
  </conditionalFormatting>
  <conditionalFormatting sqref="L32:N32">
    <cfRule type="cellIs" dxfId="5" priority="1" operator="lessThan">
      <formula>0</formula>
    </cfRule>
  </conditionalFormatting>
  <printOptions horizontalCentered="1" verticalCentered="1"/>
  <pageMargins left="0" right="0" top="0.78740157480314965" bottom="0.39370078740157483" header="0" footer="0"/>
  <pageSetup paperSize="9" scale="85" firstPageNumber="36" orientation="portrait" useFirstPageNumber="1" r:id="rId1"/>
  <headerFooter>
    <oddHeader>&amp;L&amp;G&amp;R&amp;G</oddHeader>
    <oddFooter>&amp;C&amp;"Arial Black,Normal"&amp;12&amp;K03+000&amp;P&amp;R&amp;"Arial Black,Gras"&amp;14&amp;K03+000Janvier 2024 | N°53&amp;G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44">
    <tabColor rgb="FF00B0F0"/>
  </sheetPr>
  <dimension ref="A1:L71"/>
  <sheetViews>
    <sheetView zoomScale="80" zoomScaleNormal="62" zoomScaleSheetLayoutView="90" zoomScalePageLayoutView="62" workbookViewId="0">
      <selection activeCell="C22" sqref="C22"/>
    </sheetView>
  </sheetViews>
  <sheetFormatPr baseColWidth="10" defaultColWidth="11.44140625" defaultRowHeight="14.4"/>
  <cols>
    <col min="1" max="1" width="47.6640625" style="46" customWidth="1"/>
    <col min="2" max="2" width="16" style="46" customWidth="1"/>
    <col min="3" max="3" width="17.33203125" style="46" customWidth="1"/>
    <col min="4" max="4" width="15.6640625" style="46" customWidth="1"/>
    <col min="5" max="6" width="14.6640625" style="46" customWidth="1"/>
    <col min="7" max="16384" width="11.44140625" style="46"/>
  </cols>
  <sheetData>
    <row r="1" spans="1:12" ht="33" customHeight="1">
      <c r="A1" s="798" t="s">
        <v>242</v>
      </c>
      <c r="B1" s="795"/>
      <c r="C1" s="795"/>
      <c r="D1" s="795"/>
      <c r="E1" s="796"/>
      <c r="F1" s="129"/>
    </row>
    <row r="2" spans="1:12" ht="62.25" customHeight="1" thickBot="1">
      <c r="A2" s="110"/>
      <c r="B2" s="111" t="s">
        <v>236</v>
      </c>
      <c r="C2" s="111" t="s">
        <v>237</v>
      </c>
      <c r="D2" s="111" t="s">
        <v>238</v>
      </c>
      <c r="E2" s="112" t="s">
        <v>239</v>
      </c>
      <c r="F2" s="130"/>
    </row>
    <row r="3" spans="1:12">
      <c r="A3" s="65" t="s">
        <v>196</v>
      </c>
      <c r="B3" s="101"/>
      <c r="C3" s="102"/>
      <c r="D3" s="103"/>
      <c r="E3" s="124"/>
    </row>
    <row r="4" spans="1:12">
      <c r="A4" s="47" t="s">
        <v>244</v>
      </c>
      <c r="B4" s="91"/>
      <c r="C4" s="61"/>
      <c r="E4" s="137"/>
    </row>
    <row r="5" spans="1:12">
      <c r="A5" s="113" t="s">
        <v>216</v>
      </c>
      <c r="B5" s="121">
        <v>0.122</v>
      </c>
      <c r="C5" s="115">
        <v>0.11899999999999999</v>
      </c>
      <c r="D5" s="122">
        <v>0.14599999999999999</v>
      </c>
      <c r="E5" s="125">
        <v>0.18099999999999999</v>
      </c>
      <c r="F5" s="116"/>
      <c r="H5" s="108"/>
    </row>
    <row r="6" spans="1:12">
      <c r="A6" s="113" t="s">
        <v>217</v>
      </c>
      <c r="B6" s="121">
        <v>0.57699999999999996</v>
      </c>
      <c r="C6" s="115">
        <v>0.58399999999999996</v>
      </c>
      <c r="D6" s="122">
        <v>0.57499999999999996</v>
      </c>
      <c r="E6" s="125">
        <v>0.51600000000000001</v>
      </c>
      <c r="F6" s="116"/>
    </row>
    <row r="7" spans="1:12">
      <c r="A7" s="113" t="s">
        <v>218</v>
      </c>
      <c r="B7" s="121">
        <v>0.27100000000000002</v>
      </c>
      <c r="C7" s="115">
        <v>0.26300000000000001</v>
      </c>
      <c r="D7" s="122">
        <v>0.23899999999999999</v>
      </c>
      <c r="E7" s="125">
        <v>0.26900000000000002</v>
      </c>
      <c r="F7" s="116"/>
    </row>
    <row r="8" spans="1:12" ht="15.6">
      <c r="A8" s="120" t="s">
        <v>215</v>
      </c>
      <c r="B8" s="117">
        <v>-0.14920350206003499</v>
      </c>
      <c r="C8" s="118">
        <v>-0.14379029330979001</v>
      </c>
      <c r="D8" s="119">
        <v>-9.3431871689229007E-2</v>
      </c>
      <c r="E8" s="126">
        <v>-8.6999999999999994E-2</v>
      </c>
      <c r="F8" s="119"/>
    </row>
    <row r="9" spans="1:12">
      <c r="A9" s="89"/>
      <c r="B9" s="92"/>
      <c r="C9" s="62"/>
      <c r="D9" s="88"/>
      <c r="E9" s="127"/>
      <c r="F9" s="48"/>
      <c r="H9" s="109"/>
      <c r="I9" s="109"/>
    </row>
    <row r="10" spans="1:12">
      <c r="A10" s="47" t="s">
        <v>197</v>
      </c>
      <c r="B10" s="91"/>
      <c r="C10" s="61"/>
      <c r="D10" s="90"/>
      <c r="E10" s="127"/>
      <c r="F10" s="48"/>
    </row>
    <row r="11" spans="1:12">
      <c r="A11" s="89" t="s">
        <v>198</v>
      </c>
      <c r="B11" s="114">
        <v>-0.49563440860215102</v>
      </c>
      <c r="C11" s="115">
        <v>-0.49563440860215102</v>
      </c>
      <c r="D11" s="116">
        <v>-0.49563440860215102</v>
      </c>
      <c r="E11" s="125">
        <v>-0.49563440860215102</v>
      </c>
      <c r="F11" s="116"/>
      <c r="H11" s="49" t="str">
        <f>B2</f>
        <v>2nd trimestre 
par rapport au 1er trimestre</v>
      </c>
      <c r="I11" s="49" t="str">
        <f>C2</f>
        <v>3ème trimestre 
par rapport au 2nd trimestre</v>
      </c>
      <c r="J11" s="49" t="str">
        <f>D2</f>
        <v>Perspective d'évolution au 4ème trimestre</v>
      </c>
      <c r="K11" s="49" t="str">
        <f>E2</f>
        <v>2nd trim. 2013
par rapport au 2nd trim. 2012</v>
      </c>
      <c r="L11" s="49" t="e">
        <f>#REF!</f>
        <v>#REF!</v>
      </c>
    </row>
    <row r="12" spans="1:12">
      <c r="A12" s="89" t="s">
        <v>199</v>
      </c>
      <c r="B12" s="114">
        <v>0</v>
      </c>
      <c r="C12" s="115">
        <v>0</v>
      </c>
      <c r="D12" s="116">
        <v>0</v>
      </c>
      <c r="E12" s="125">
        <v>0.58799999999999997</v>
      </c>
      <c r="F12" s="116"/>
      <c r="G12" s="46" t="str">
        <f>A18</f>
        <v>BTP</v>
      </c>
      <c r="H12" s="109">
        <f>B18</f>
        <v>-0.448381078224101</v>
      </c>
      <c r="I12" s="109">
        <f>C18</f>
        <v>-0.415412262156448</v>
      </c>
      <c r="J12" s="109">
        <f>D18</f>
        <v>-0.355897463002114</v>
      </c>
      <c r="K12" s="109">
        <f>E18</f>
        <v>-0.31047145877378401</v>
      </c>
      <c r="L12" s="90" t="e">
        <f>#REF!</f>
        <v>#REF!</v>
      </c>
    </row>
    <row r="13" spans="1:12">
      <c r="A13" s="89" t="s">
        <v>200</v>
      </c>
      <c r="B13" s="114">
        <v>-0.36297560975609799</v>
      </c>
      <c r="C13" s="115">
        <v>-0.23392953929539301</v>
      </c>
      <c r="D13" s="116">
        <v>-0.15645528455284599</v>
      </c>
      <c r="E13" s="125">
        <v>-0.231669376693767</v>
      </c>
      <c r="F13" s="116"/>
      <c r="G13" s="46" t="str">
        <f>A13</f>
        <v>Industrie alimentaires</v>
      </c>
      <c r="H13" s="109">
        <f>B13</f>
        <v>-0.36297560975609799</v>
      </c>
      <c r="I13" s="109">
        <f>C13</f>
        <v>-0.23392953929539301</v>
      </c>
      <c r="J13" s="109">
        <f>D13</f>
        <v>-0.15645528455284599</v>
      </c>
      <c r="K13" s="109">
        <f>E13</f>
        <v>-0.231669376693767</v>
      </c>
      <c r="L13" s="90" t="e">
        <f>#REF!</f>
        <v>#REF!</v>
      </c>
    </row>
    <row r="14" spans="1:12">
      <c r="A14" s="89" t="s">
        <v>201</v>
      </c>
      <c r="B14" s="114">
        <v>0</v>
      </c>
      <c r="C14" s="115">
        <v>0</v>
      </c>
      <c r="D14" s="116">
        <v>0</v>
      </c>
      <c r="E14" s="125">
        <v>0.3528</v>
      </c>
      <c r="F14" s="116"/>
      <c r="G14" s="46" t="str">
        <f>A21</f>
        <v>Banques</v>
      </c>
      <c r="H14" s="109">
        <f>B21</f>
        <v>-0.19435632183908</v>
      </c>
      <c r="I14" s="109">
        <f>C21</f>
        <v>2.9873563218390801E-2</v>
      </c>
      <c r="J14" s="109">
        <f>D21</f>
        <v>7.7942528735632205E-2</v>
      </c>
      <c r="K14" s="109">
        <f>E21</f>
        <v>-0.30009195402298799</v>
      </c>
      <c r="L14" s="90" t="e">
        <f>#REF!</f>
        <v>#REF!</v>
      </c>
    </row>
    <row r="15" spans="1:12">
      <c r="A15" s="89" t="s">
        <v>202</v>
      </c>
      <c r="B15" s="114">
        <v>-0.485081027667984</v>
      </c>
      <c r="C15" s="115">
        <v>-0.50647826086956504</v>
      </c>
      <c r="D15" s="116">
        <v>-0.38203754940711498</v>
      </c>
      <c r="E15" s="125">
        <v>-0.38462747035573103</v>
      </c>
      <c r="F15" s="116"/>
    </row>
    <row r="16" spans="1:12">
      <c r="A16" s="89" t="s">
        <v>203</v>
      </c>
      <c r="B16" s="114">
        <v>-0.206365974282888</v>
      </c>
      <c r="C16" s="115">
        <v>-0.218357072205737</v>
      </c>
      <c r="D16" s="116">
        <v>-0.146261127596439</v>
      </c>
      <c r="E16" s="125">
        <v>-0.28131355093966398</v>
      </c>
      <c r="F16" s="116"/>
    </row>
    <row r="17" spans="1:10">
      <c r="A17" s="89" t="s">
        <v>204</v>
      </c>
      <c r="B17" s="114">
        <v>0.34375</v>
      </c>
      <c r="C17" s="115">
        <v>0</v>
      </c>
      <c r="D17" s="116">
        <v>-0.34375</v>
      </c>
      <c r="E17" s="125">
        <v>0.34375</v>
      </c>
      <c r="F17" s="116"/>
      <c r="G17" s="46" t="s">
        <v>49</v>
      </c>
      <c r="H17" s="46">
        <v>2.9462125101500813</v>
      </c>
      <c r="I17" s="46">
        <v>8.5358975012288507</v>
      </c>
      <c r="J17" s="46">
        <v>-3.3197910061650515</v>
      </c>
    </row>
    <row r="18" spans="1:10">
      <c r="A18" s="89" t="s">
        <v>205</v>
      </c>
      <c r="B18" s="114">
        <v>-0.448381078224101</v>
      </c>
      <c r="C18" s="115">
        <v>-0.415412262156448</v>
      </c>
      <c r="D18" s="116">
        <v>-0.355897463002114</v>
      </c>
      <c r="E18" s="125">
        <v>-0.31047145877378401</v>
      </c>
      <c r="F18" s="116"/>
      <c r="G18" s="46" t="s">
        <v>37</v>
      </c>
      <c r="H18" s="46">
        <v>4.5098261369946879</v>
      </c>
      <c r="I18" s="46">
        <v>10.702953620782507</v>
      </c>
      <c r="J18" s="46">
        <v>-0.19009475724354186</v>
      </c>
    </row>
    <row r="19" spans="1:10">
      <c r="A19" s="89" t="s">
        <v>43</v>
      </c>
      <c r="B19" s="114">
        <v>-0.124144111443567</v>
      </c>
      <c r="C19" s="115">
        <v>-0.151971697650464</v>
      </c>
      <c r="D19" s="116">
        <v>-5.69514886937754E-2</v>
      </c>
      <c r="E19" s="125">
        <v>-6.1746505125815497E-2</v>
      </c>
      <c r="F19" s="116"/>
      <c r="G19" s="46" t="s">
        <v>38</v>
      </c>
      <c r="H19" s="46">
        <v>1.6380572285603634</v>
      </c>
      <c r="I19" s="46">
        <v>1.8049466478324838</v>
      </c>
      <c r="J19" s="46">
        <v>-7.9795667050436503</v>
      </c>
    </row>
    <row r="20" spans="1:10">
      <c r="A20" s="89" t="s">
        <v>206</v>
      </c>
      <c r="B20" s="114">
        <v>-4.84670018856065E-2</v>
      </c>
      <c r="C20" s="115">
        <v>-3.1459773727215597E-2</v>
      </c>
      <c r="D20" s="116">
        <v>-1.9090718625602299E-2</v>
      </c>
      <c r="E20" s="125">
        <v>-4.3688455897758202E-2</v>
      </c>
      <c r="F20" s="116"/>
      <c r="G20" s="46" t="s">
        <v>39</v>
      </c>
      <c r="H20" s="46">
        <v>1.0000000000000009</v>
      </c>
      <c r="I20" s="46">
        <v>30.360941658042218</v>
      </c>
      <c r="J20" s="46">
        <v>9.9087770167827216E-2</v>
      </c>
    </row>
    <row r="21" spans="1:10">
      <c r="A21" s="89" t="s">
        <v>207</v>
      </c>
      <c r="B21" s="114">
        <v>-0.19435632183908</v>
      </c>
      <c r="C21" s="115">
        <v>2.9873563218390801E-2</v>
      </c>
      <c r="D21" s="116">
        <v>7.7942528735632205E-2</v>
      </c>
      <c r="E21" s="125">
        <v>-0.30009195402298799</v>
      </c>
      <c r="F21" s="116"/>
      <c r="G21" s="46" t="s">
        <v>51</v>
      </c>
      <c r="H21" s="46">
        <v>0</v>
      </c>
      <c r="I21" s="46">
        <v>57.269683648731196</v>
      </c>
      <c r="J21" s="46">
        <v>34.019417224528596</v>
      </c>
    </row>
    <row r="22" spans="1:10">
      <c r="A22" s="89" t="s">
        <v>82</v>
      </c>
      <c r="B22" s="114">
        <v>0</v>
      </c>
      <c r="C22" s="115">
        <v>0</v>
      </c>
      <c r="D22" s="116">
        <v>0</v>
      </c>
      <c r="E22" s="125">
        <v>0</v>
      </c>
      <c r="F22" s="116"/>
      <c r="G22" s="46" t="s">
        <v>52</v>
      </c>
      <c r="H22" s="46">
        <v>9.0000000000000071</v>
      </c>
      <c r="I22" s="46">
        <v>-11.151403639278456</v>
      </c>
      <c r="J22" s="46">
        <v>54.723853131521885</v>
      </c>
    </row>
    <row r="23" spans="1:10">
      <c r="A23" s="151" t="s">
        <v>268</v>
      </c>
      <c r="B23" s="114">
        <v>-0.27984177480117201</v>
      </c>
      <c r="C23" s="115">
        <v>-0.19676726663876101</v>
      </c>
      <c r="D23" s="116">
        <v>-0.32267015487651701</v>
      </c>
      <c r="E23" s="125">
        <v>-0.16667308497279201</v>
      </c>
      <c r="F23" s="116"/>
      <c r="G23" s="46" t="s">
        <v>40</v>
      </c>
      <c r="H23" s="46">
        <v>6.8999999999999728</v>
      </c>
      <c r="I23" s="46">
        <v>-0.40580360195949794</v>
      </c>
      <c r="J23" s="46">
        <v>7.5186169057480878</v>
      </c>
    </row>
    <row r="24" spans="1:10">
      <c r="A24" s="89" t="s">
        <v>208</v>
      </c>
      <c r="B24" s="114">
        <v>-0.15094326241134801</v>
      </c>
      <c r="C24" s="115">
        <v>-0.10581205673758901</v>
      </c>
      <c r="D24" s="116">
        <v>0.30188652482269501</v>
      </c>
      <c r="E24" s="125">
        <v>-0.25675531914893601</v>
      </c>
      <c r="F24" s="116"/>
      <c r="G24" s="46" t="s">
        <v>53</v>
      </c>
      <c r="H24" s="46">
        <v>12.47</v>
      </c>
      <c r="I24" s="46">
        <v>-5.9</v>
      </c>
      <c r="J24" s="46">
        <v>-1.7826894878524999</v>
      </c>
    </row>
    <row r="25" spans="1:10">
      <c r="A25" s="89" t="s">
        <v>209</v>
      </c>
      <c r="B25" s="114">
        <v>-0.39556338028169002</v>
      </c>
      <c r="C25" s="115">
        <v>-0.39556338028169002</v>
      </c>
      <c r="D25" s="116">
        <v>-0.39556338028169002</v>
      </c>
      <c r="E25" s="125">
        <v>-0.28062816901408399</v>
      </c>
      <c r="F25" s="116"/>
      <c r="G25" s="46" t="s">
        <v>54</v>
      </c>
      <c r="H25" s="46">
        <v>3.0000000000000027</v>
      </c>
      <c r="I25" s="46">
        <v>9.9999999999988987E-2</v>
      </c>
      <c r="J25" s="46">
        <v>17.304839742126198</v>
      </c>
    </row>
    <row r="26" spans="1:10">
      <c r="A26" s="89" t="s">
        <v>210</v>
      </c>
      <c r="B26" s="114">
        <v>-0.42571558441558399</v>
      </c>
      <c r="C26" s="115">
        <v>-0.40349220779220801</v>
      </c>
      <c r="D26" s="116">
        <v>-0.40349220779220801</v>
      </c>
      <c r="E26" s="125">
        <v>-0.42571558441558399</v>
      </c>
      <c r="F26" s="116"/>
      <c r="G26" s="46" t="s">
        <v>55</v>
      </c>
      <c r="H26" s="46">
        <v>-9.0999999999999854</v>
      </c>
      <c r="I26" s="46">
        <v>-5.9000000000000057</v>
      </c>
      <c r="J26" s="46">
        <v>-14.511738983255263</v>
      </c>
    </row>
    <row r="27" spans="1:10" ht="15" thickBot="1">
      <c r="A27" s="50"/>
      <c r="B27" s="93"/>
      <c r="C27" s="64"/>
      <c r="D27" s="63"/>
      <c r="E27" s="128"/>
      <c r="F27" s="48"/>
      <c r="G27" s="46" t="s">
        <v>56</v>
      </c>
      <c r="H27" s="46">
        <v>-5.500000000000016</v>
      </c>
      <c r="I27" s="46">
        <v>-19.274708209052349</v>
      </c>
      <c r="J27" s="46">
        <v>3.0000000000000249</v>
      </c>
    </row>
    <row r="28" spans="1:10">
      <c r="A28" s="123" t="s">
        <v>211</v>
      </c>
      <c r="B28" s="48"/>
      <c r="C28" s="48"/>
      <c r="D28" s="48"/>
      <c r="E28" s="48"/>
      <c r="F28" s="48"/>
      <c r="G28" s="46" t="s">
        <v>57</v>
      </c>
      <c r="H28" s="46">
        <v>-7.2999999999999954</v>
      </c>
      <c r="I28" s="46">
        <v>-0.20000000000000018</v>
      </c>
      <c r="J28" s="46">
        <v>-7.6308805208557873</v>
      </c>
    </row>
    <row r="29" spans="1:10">
      <c r="B29" s="48"/>
      <c r="C29" s="48"/>
      <c r="D29" s="48"/>
      <c r="E29" s="48"/>
      <c r="F29" s="48"/>
      <c r="G29" s="46" t="s">
        <v>58</v>
      </c>
      <c r="H29" s="46">
        <v>-4.3999999999999932</v>
      </c>
      <c r="I29" s="46">
        <v>-24.579066346668434</v>
      </c>
      <c r="J29" s="46">
        <v>7.2858866307657921</v>
      </c>
    </row>
    <row r="30" spans="1:10">
      <c r="B30" s="48"/>
      <c r="C30" s="48"/>
      <c r="D30" s="48"/>
      <c r="E30" s="48"/>
      <c r="F30" s="48"/>
      <c r="G30" s="46" t="s">
        <v>59</v>
      </c>
      <c r="H30" s="46">
        <v>-5.100000000000005</v>
      </c>
      <c r="I30" s="46">
        <v>-6.2000000000000055</v>
      </c>
      <c r="J30" s="46">
        <v>0</v>
      </c>
    </row>
    <row r="31" spans="1:10">
      <c r="G31" s="46" t="s">
        <v>60</v>
      </c>
      <c r="H31" s="46">
        <v>9.2000000000000313</v>
      </c>
      <c r="I31" s="46">
        <v>-33.666666666666679</v>
      </c>
      <c r="J31" s="46">
        <v>-12.729617377376401</v>
      </c>
    </row>
    <row r="32" spans="1:10">
      <c r="G32" s="46" t="s">
        <v>61</v>
      </c>
      <c r="H32" s="46">
        <v>12.000000000000032</v>
      </c>
      <c r="I32" s="46">
        <v>-4.2264763716109215</v>
      </c>
      <c r="J32" s="46">
        <v>3.3329702634597336</v>
      </c>
    </row>
    <row r="33" spans="7:10">
      <c r="G33" s="46" t="s">
        <v>62</v>
      </c>
      <c r="H33" s="46">
        <v>40.09999999999998</v>
      </c>
      <c r="I33" s="46">
        <v>-21.799999999999965</v>
      </c>
      <c r="J33" s="46">
        <v>-17.024798056345258</v>
      </c>
    </row>
    <row r="34" spans="7:10">
      <c r="G34" s="46" t="s">
        <v>63</v>
      </c>
      <c r="H34" s="46">
        <v>-29.300000000000004</v>
      </c>
      <c r="I34" s="46">
        <v>1.6900000000000137</v>
      </c>
      <c r="J34" s="46">
        <v>-9.2929115753886506</v>
      </c>
    </row>
    <row r="35" spans="7:10">
      <c r="G35" s="46" t="s">
        <v>64</v>
      </c>
      <c r="H35" s="46">
        <v>-19.662857181907111</v>
      </c>
      <c r="I35" s="46">
        <v>-28.675662065328556</v>
      </c>
      <c r="J35" s="46">
        <v>-44.490313333995665</v>
      </c>
    </row>
    <row r="36" spans="7:10">
      <c r="G36" s="46" t="s">
        <v>65</v>
      </c>
      <c r="H36" s="46">
        <v>-19.000000000000007</v>
      </c>
      <c r="I36" s="46">
        <v>24.300000000000011</v>
      </c>
      <c r="J36" s="46">
        <v>22.737255602241689</v>
      </c>
    </row>
    <row r="37" spans="7:10">
      <c r="G37" s="46" t="s">
        <v>28</v>
      </c>
      <c r="H37" s="46">
        <v>10.6</v>
      </c>
      <c r="I37" s="46">
        <v>-7.3</v>
      </c>
      <c r="J37" s="46">
        <v>-13.537833638898034</v>
      </c>
    </row>
    <row r="38" spans="7:10">
      <c r="G38" s="46" t="s">
        <v>66</v>
      </c>
      <c r="H38" s="46">
        <v>1.2000000000000011</v>
      </c>
      <c r="I38" s="46">
        <v>-16.229688847227642</v>
      </c>
      <c r="J38" s="46">
        <v>-14.000000000000002</v>
      </c>
    </row>
    <row r="39" spans="7:10">
      <c r="G39" s="46" t="s">
        <v>67</v>
      </c>
      <c r="H39" s="46">
        <v>8.2211767502635702</v>
      </c>
      <c r="I39" s="46">
        <v>-7.5401942667866599</v>
      </c>
      <c r="J39" s="46">
        <v>1.6774599604646667</v>
      </c>
    </row>
    <row r="40" spans="7:10">
      <c r="G40" s="46" t="s">
        <v>68</v>
      </c>
      <c r="H40" s="46">
        <v>27.624757397237154</v>
      </c>
      <c r="I40" s="46">
        <v>-17.692379130292966</v>
      </c>
      <c r="J40" s="46">
        <v>2.5760271249192668</v>
      </c>
    </row>
    <row r="41" spans="7:10">
      <c r="G41" s="46" t="s">
        <v>69</v>
      </c>
      <c r="H41" s="46">
        <v>7.2594853844827556</v>
      </c>
      <c r="I41" s="46">
        <v>-10.299999999999986</v>
      </c>
      <c r="J41" s="46">
        <v>0.95138476770899594</v>
      </c>
    </row>
    <row r="42" spans="7:10">
      <c r="G42" s="46" t="s">
        <v>70</v>
      </c>
      <c r="H42" s="46">
        <v>4.6889904995389697</v>
      </c>
      <c r="I42" s="46">
        <v>-18.60450403859334</v>
      </c>
      <c r="J42" s="46">
        <v>6.7488581152585381</v>
      </c>
    </row>
    <row r="43" spans="7:10">
      <c r="G43" s="46" t="s">
        <v>71</v>
      </c>
      <c r="H43" s="46">
        <v>5.8999999999999995</v>
      </c>
      <c r="I43" s="46">
        <v>-13.3</v>
      </c>
      <c r="J43" s="46">
        <v>-0.44006665360106778</v>
      </c>
    </row>
    <row r="44" spans="7:10">
      <c r="G44" s="46" t="s">
        <v>42</v>
      </c>
      <c r="H44" s="46">
        <v>20.900000000000006</v>
      </c>
      <c r="I44" s="46">
        <v>9.2357811301507997</v>
      </c>
      <c r="J44" s="46">
        <v>9.9136467685200671</v>
      </c>
    </row>
    <row r="45" spans="7:10">
      <c r="G45" s="46" t="s">
        <v>43</v>
      </c>
      <c r="H45" s="46">
        <v>3.3168596060694453</v>
      </c>
      <c r="I45" s="46">
        <v>3.9269522624484678</v>
      </c>
      <c r="J45" s="46">
        <v>-1.2913559487288007</v>
      </c>
    </row>
    <row r="46" spans="7:10">
      <c r="G46" s="46" t="s">
        <v>44</v>
      </c>
      <c r="H46" s="46">
        <v>4</v>
      </c>
      <c r="I46" s="46">
        <v>16.7</v>
      </c>
      <c r="J46" s="46">
        <v>9.75</v>
      </c>
    </row>
    <row r="47" spans="7:10">
      <c r="G47" s="46" t="s">
        <v>45</v>
      </c>
      <c r="H47" s="46">
        <v>14.2</v>
      </c>
      <c r="I47" s="46">
        <v>7.5</v>
      </c>
      <c r="J47" s="46">
        <v>16.737393399602539</v>
      </c>
    </row>
    <row r="48" spans="7:10">
      <c r="G48" s="46" t="s">
        <v>169</v>
      </c>
      <c r="H48" s="46">
        <v>8.3000000000000007</v>
      </c>
      <c r="I48" s="46">
        <v>-14.399999999999999</v>
      </c>
      <c r="J48" s="46">
        <v>0.69400236478480704</v>
      </c>
    </row>
    <row r="49" spans="7:10">
      <c r="G49" s="46" t="s">
        <v>170</v>
      </c>
      <c r="H49" s="46">
        <v>0</v>
      </c>
      <c r="I49" s="46">
        <v>0</v>
      </c>
      <c r="J49" s="46">
        <v>0</v>
      </c>
    </row>
    <row r="50" spans="7:10">
      <c r="G50" s="46" t="s">
        <v>72</v>
      </c>
      <c r="H50" s="46">
        <v>0</v>
      </c>
      <c r="I50" s="46">
        <v>0</v>
      </c>
      <c r="J50" s="46">
        <v>0</v>
      </c>
    </row>
    <row r="51" spans="7:10">
      <c r="G51" s="46" t="s">
        <v>73</v>
      </c>
      <c r="H51" s="46">
        <v>3.0000000000000027</v>
      </c>
      <c r="I51" s="46">
        <v>-5.0000000000000044</v>
      </c>
      <c r="J51" s="46">
        <v>1.0000000000000009</v>
      </c>
    </row>
    <row r="52" spans="7:10">
      <c r="G52" s="46" t="s">
        <v>171</v>
      </c>
      <c r="H52" s="46">
        <v>4</v>
      </c>
      <c r="I52" s="46">
        <v>16.7</v>
      </c>
      <c r="J52" s="46">
        <v>9.75</v>
      </c>
    </row>
    <row r="70" ht="18" customHeight="1"/>
    <row r="71" hidden="1"/>
  </sheetData>
  <mergeCells count="1">
    <mergeCell ref="A1:E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orientation="portrait" horizontalDpi="4294967294" verticalDpi="300" r:id="rId1"/>
  <headerFooter>
    <oddHeader>&amp;C&amp;"Arial Black,Normal"&amp;8TABLEAU DE BORD DE L’ECONOMIE SECTEUR REEL</oddHeader>
    <oddFooter>&amp;C7</oddFoot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Feuil53">
    <tabColor rgb="FF00B0F0"/>
  </sheetPr>
  <dimension ref="A1:R36"/>
  <sheetViews>
    <sheetView showZeros="0" zoomScale="80" zoomScaleNormal="80" zoomScaleSheetLayoutView="80" workbookViewId="0">
      <selection activeCell="B37" sqref="B37"/>
    </sheetView>
  </sheetViews>
  <sheetFormatPr baseColWidth="10" defaultColWidth="9.6640625" defaultRowHeight="12.75" customHeight="1"/>
  <cols>
    <col min="1" max="1" width="1.33203125" style="288" customWidth="1"/>
    <col min="2" max="2" width="9.109375" style="33" customWidth="1"/>
    <col min="3" max="3" width="13.44140625" style="33" customWidth="1"/>
    <col min="4" max="4" width="10.88671875" style="33" bestFit="1" customWidth="1"/>
    <col min="5" max="5" width="2.5546875" style="33" customWidth="1"/>
    <col min="6" max="6" width="9.5546875" style="33" customWidth="1"/>
    <col min="7" max="7" width="2.33203125" style="33" customWidth="1"/>
    <col min="8" max="8" width="9.88671875" style="33" bestFit="1" customWidth="1"/>
    <col min="9" max="9" width="2.33203125" style="33" customWidth="1"/>
    <col min="10" max="10" width="8.6640625" style="33" customWidth="1"/>
    <col min="11" max="11" width="2.33203125" style="33" customWidth="1"/>
    <col min="12" max="12" width="9.44140625" style="33" customWidth="1"/>
    <col min="13" max="13" width="2.33203125" style="33" customWidth="1"/>
    <col min="14" max="14" width="9.88671875" style="33" bestFit="1" customWidth="1"/>
    <col min="15" max="15" width="2.6640625" style="33" customWidth="1"/>
    <col min="16" max="16" width="9.6640625" style="33" customWidth="1"/>
    <col min="17" max="17" width="1.6640625" style="33" customWidth="1"/>
    <col min="18" max="16384" width="9.6640625" style="33"/>
  </cols>
  <sheetData>
    <row r="1" spans="1:18" ht="27.75" customHeight="1">
      <c r="B1" s="973" t="s">
        <v>407</v>
      </c>
      <c r="C1" s="973"/>
      <c r="D1" s="973"/>
      <c r="E1" s="973"/>
      <c r="F1" s="973"/>
      <c r="G1" s="973"/>
      <c r="H1" s="973"/>
      <c r="I1" s="973"/>
      <c r="J1" s="973"/>
      <c r="K1" s="973"/>
      <c r="L1" s="973"/>
      <c r="M1" s="973"/>
      <c r="N1" s="973"/>
      <c r="O1" s="973"/>
      <c r="P1" s="973"/>
      <c r="Q1" s="973"/>
    </row>
    <row r="2" spans="1:18" ht="12.75" customHeight="1" thickBot="1">
      <c r="B2" s="974"/>
      <c r="C2" s="974"/>
      <c r="D2" s="974"/>
      <c r="E2" s="974"/>
      <c r="F2" s="974"/>
      <c r="G2" s="974"/>
      <c r="H2" s="974"/>
      <c r="I2" s="974"/>
      <c r="J2" s="974"/>
      <c r="K2" s="974"/>
      <c r="L2" s="974"/>
      <c r="M2" s="974"/>
      <c r="N2" s="974"/>
      <c r="O2" s="974"/>
      <c r="P2" s="974"/>
      <c r="Q2" s="974"/>
    </row>
    <row r="3" spans="1:18" ht="12.75" customHeight="1" thickBot="1">
      <c r="B3" s="844" t="s">
        <v>6</v>
      </c>
      <c r="C3" s="864"/>
      <c r="D3" s="970" t="s">
        <v>120</v>
      </c>
      <c r="E3" s="971"/>
      <c r="F3" s="971"/>
      <c r="G3" s="971"/>
      <c r="H3" s="971"/>
      <c r="I3" s="971"/>
      <c r="J3" s="971"/>
      <c r="K3" s="971"/>
      <c r="L3" s="971"/>
      <c r="M3" s="971"/>
      <c r="N3" s="971"/>
      <c r="O3" s="971"/>
      <c r="P3" s="971"/>
      <c r="Q3" s="972"/>
    </row>
    <row r="4" spans="1:18" ht="42.75" customHeight="1" thickBot="1">
      <c r="B4" s="851"/>
      <c r="C4" s="880"/>
      <c r="D4" s="976" t="s">
        <v>79</v>
      </c>
      <c r="E4" s="835"/>
      <c r="F4" s="833" t="s">
        <v>80</v>
      </c>
      <c r="G4" s="834"/>
      <c r="H4" s="835" t="s">
        <v>111</v>
      </c>
      <c r="I4" s="835"/>
      <c r="J4" s="833" t="s">
        <v>125</v>
      </c>
      <c r="K4" s="834"/>
      <c r="L4" s="835" t="s">
        <v>40</v>
      </c>
      <c r="M4" s="835"/>
      <c r="N4" s="833" t="s">
        <v>126</v>
      </c>
      <c r="O4" s="834"/>
      <c r="P4" s="835" t="s">
        <v>89</v>
      </c>
      <c r="Q4" s="975"/>
    </row>
    <row r="5" spans="1:18" ht="14.1" customHeight="1">
      <c r="A5" s="288">
        <v>23</v>
      </c>
      <c r="B5" s="857">
        <v>45214</v>
      </c>
      <c r="C5" s="867"/>
      <c r="D5" s="596">
        <v>1892300.5325079984</v>
      </c>
      <c r="E5" s="481">
        <v>0</v>
      </c>
      <c r="F5" s="597">
        <v>255185.58336099991</v>
      </c>
      <c r="G5" s="607">
        <v>0</v>
      </c>
      <c r="H5" s="481">
        <v>51301.817759000005</v>
      </c>
      <c r="I5" s="481">
        <v>0</v>
      </c>
      <c r="J5" s="597">
        <v>28074.565184999999</v>
      </c>
      <c r="K5" s="607">
        <v>0</v>
      </c>
      <c r="L5" s="481">
        <v>424216.71052100026</v>
      </c>
      <c r="M5" s="481">
        <v>0</v>
      </c>
      <c r="N5" s="597">
        <v>357694.96101900085</v>
      </c>
      <c r="O5" s="607">
        <v>0</v>
      </c>
      <c r="P5" s="481">
        <v>32038.231929999994</v>
      </c>
      <c r="Q5" s="608">
        <v>0</v>
      </c>
      <c r="R5" s="595"/>
    </row>
    <row r="6" spans="1:18" ht="14.1" customHeight="1">
      <c r="A6" s="288">
        <v>22</v>
      </c>
      <c r="B6" s="857">
        <v>45245</v>
      </c>
      <c r="C6" s="867"/>
      <c r="D6" s="596">
        <v>1539625.3167649973</v>
      </c>
      <c r="E6" s="481">
        <v>0</v>
      </c>
      <c r="F6" s="597">
        <v>177657.55619200008</v>
      </c>
      <c r="G6" s="607">
        <v>0</v>
      </c>
      <c r="H6" s="481">
        <v>29562.455736</v>
      </c>
      <c r="I6" s="481">
        <v>0</v>
      </c>
      <c r="J6" s="597">
        <v>28247.683994000003</v>
      </c>
      <c r="K6" s="607">
        <v>0</v>
      </c>
      <c r="L6" s="481">
        <v>413939.85833199992</v>
      </c>
      <c r="M6" s="481">
        <v>0</v>
      </c>
      <c r="N6" s="597">
        <v>268345.54256400029</v>
      </c>
      <c r="O6" s="607">
        <v>0</v>
      </c>
      <c r="P6" s="481">
        <v>8926.9650330000004</v>
      </c>
      <c r="Q6" s="608">
        <v>0</v>
      </c>
      <c r="R6" s="595"/>
    </row>
    <row r="7" spans="1:18" ht="14.1" customHeight="1">
      <c r="A7" s="288">
        <v>21</v>
      </c>
      <c r="B7" s="857">
        <v>45275</v>
      </c>
      <c r="C7" s="867"/>
      <c r="D7" s="596">
        <v>1866971.5230480004</v>
      </c>
      <c r="E7" s="481">
        <v>0</v>
      </c>
      <c r="F7" s="597">
        <v>218859.24731300012</v>
      </c>
      <c r="G7" s="607">
        <v>0</v>
      </c>
      <c r="H7" s="481">
        <v>98046.667017999993</v>
      </c>
      <c r="I7" s="481">
        <v>0</v>
      </c>
      <c r="J7" s="597">
        <v>18397.198941999999</v>
      </c>
      <c r="K7" s="607">
        <v>0</v>
      </c>
      <c r="L7" s="481">
        <v>420906.59333699988</v>
      </c>
      <c r="M7" s="481">
        <v>0</v>
      </c>
      <c r="N7" s="597">
        <v>302452.42118000099</v>
      </c>
      <c r="O7" s="607">
        <v>0</v>
      </c>
      <c r="P7" s="481">
        <v>42646.995312999999</v>
      </c>
      <c r="Q7" s="608">
        <v>0</v>
      </c>
      <c r="R7" s="595"/>
    </row>
    <row r="8" spans="1:18" ht="14.1" customHeight="1">
      <c r="A8" s="288">
        <v>20</v>
      </c>
      <c r="B8" s="857">
        <v>45306</v>
      </c>
      <c r="C8" s="867"/>
      <c r="D8" s="596">
        <v>1482731.8612730023</v>
      </c>
      <c r="E8" s="481">
        <v>0</v>
      </c>
      <c r="F8" s="597">
        <v>190645.26211100043</v>
      </c>
      <c r="G8" s="607">
        <v>0</v>
      </c>
      <c r="H8" s="481">
        <v>50081.940394999998</v>
      </c>
      <c r="I8" s="481">
        <v>0</v>
      </c>
      <c r="J8" s="597">
        <v>22250.385754999999</v>
      </c>
      <c r="K8" s="607">
        <v>0</v>
      </c>
      <c r="L8" s="481">
        <v>283222.31023099995</v>
      </c>
      <c r="M8" s="481">
        <v>0</v>
      </c>
      <c r="N8" s="597">
        <v>290648.97259699926</v>
      </c>
      <c r="O8" s="607">
        <v>0</v>
      </c>
      <c r="P8" s="481">
        <v>41690.482050999999</v>
      </c>
      <c r="Q8" s="608">
        <v>0</v>
      </c>
      <c r="R8" s="595"/>
    </row>
    <row r="9" spans="1:18" ht="14.1" customHeight="1">
      <c r="A9" s="288">
        <v>19</v>
      </c>
      <c r="B9" s="857">
        <v>45337</v>
      </c>
      <c r="C9" s="867"/>
      <c r="D9" s="596">
        <v>1707416.8516360044</v>
      </c>
      <c r="E9" s="481">
        <v>0</v>
      </c>
      <c r="F9" s="597">
        <v>296603.33283400029</v>
      </c>
      <c r="G9" s="607">
        <v>0</v>
      </c>
      <c r="H9" s="481">
        <v>117084.85411500001</v>
      </c>
      <c r="I9" s="481">
        <v>0</v>
      </c>
      <c r="J9" s="597">
        <v>30031.553658999997</v>
      </c>
      <c r="K9" s="607">
        <v>0</v>
      </c>
      <c r="L9" s="481">
        <v>323625.88705899997</v>
      </c>
      <c r="M9" s="481">
        <v>0</v>
      </c>
      <c r="N9" s="597">
        <v>289034.70974699938</v>
      </c>
      <c r="O9" s="607">
        <v>0</v>
      </c>
      <c r="P9" s="481">
        <v>9926.9296090000007</v>
      </c>
      <c r="Q9" s="608">
        <v>0</v>
      </c>
      <c r="R9" s="595"/>
    </row>
    <row r="10" spans="1:18" ht="14.1" customHeight="1">
      <c r="A10" s="288">
        <v>18</v>
      </c>
      <c r="B10" s="857">
        <v>45366</v>
      </c>
      <c r="C10" s="867"/>
      <c r="D10" s="596">
        <v>1560020.5600860054</v>
      </c>
      <c r="E10" s="481">
        <v>0</v>
      </c>
      <c r="F10" s="597">
        <v>188649.26723899983</v>
      </c>
      <c r="G10" s="607">
        <v>0</v>
      </c>
      <c r="H10" s="481">
        <v>44994.701685</v>
      </c>
      <c r="I10" s="481">
        <v>0</v>
      </c>
      <c r="J10" s="597">
        <v>36912.437204000002</v>
      </c>
      <c r="K10" s="607">
        <v>0</v>
      </c>
      <c r="L10" s="481">
        <v>365763.49684300006</v>
      </c>
      <c r="M10" s="481">
        <v>0</v>
      </c>
      <c r="N10" s="597">
        <v>300323.70961699972</v>
      </c>
      <c r="O10" s="607">
        <v>0</v>
      </c>
      <c r="P10" s="481">
        <v>27150.730081999998</v>
      </c>
      <c r="Q10" s="608">
        <v>0</v>
      </c>
      <c r="R10" s="595"/>
    </row>
    <row r="11" spans="1:18" ht="14.1" customHeight="1">
      <c r="A11" s="288">
        <v>17</v>
      </c>
      <c r="B11" s="857">
        <v>45397</v>
      </c>
      <c r="C11" s="867"/>
      <c r="D11" s="596">
        <v>2001360.389551999</v>
      </c>
      <c r="E11" s="481">
        <v>0</v>
      </c>
      <c r="F11" s="597">
        <v>230919.44798200025</v>
      </c>
      <c r="G11" s="607">
        <v>0</v>
      </c>
      <c r="H11" s="481">
        <v>54772.971744000002</v>
      </c>
      <c r="I11" s="481">
        <v>0</v>
      </c>
      <c r="J11" s="597">
        <v>70893.284157000002</v>
      </c>
      <c r="K11" s="607">
        <v>0</v>
      </c>
      <c r="L11" s="481">
        <v>325152.57239199994</v>
      </c>
      <c r="M11" s="481">
        <v>0</v>
      </c>
      <c r="N11" s="597">
        <v>347828.00569100125</v>
      </c>
      <c r="O11" s="607">
        <v>0</v>
      </c>
      <c r="P11" s="481">
        <v>25684.202401999999</v>
      </c>
      <c r="Q11" s="608">
        <v>0</v>
      </c>
      <c r="R11" s="595"/>
    </row>
    <row r="12" spans="1:18" ht="14.1" customHeight="1">
      <c r="A12" s="288">
        <v>16</v>
      </c>
      <c r="B12" s="857">
        <v>45427</v>
      </c>
      <c r="C12" s="867"/>
      <c r="D12" s="596">
        <v>1609522.1474549989</v>
      </c>
      <c r="E12" s="481">
        <v>0</v>
      </c>
      <c r="F12" s="597">
        <v>209036.11950200002</v>
      </c>
      <c r="G12" s="607">
        <v>0</v>
      </c>
      <c r="H12" s="481">
        <v>39965.850255000005</v>
      </c>
      <c r="I12" s="481">
        <v>0</v>
      </c>
      <c r="J12" s="597">
        <v>44574.088614</v>
      </c>
      <c r="K12" s="607">
        <v>0</v>
      </c>
      <c r="L12" s="481">
        <v>281969.11578300002</v>
      </c>
      <c r="M12" s="481">
        <v>0</v>
      </c>
      <c r="N12" s="597">
        <v>293890.17737899953</v>
      </c>
      <c r="O12" s="607">
        <v>0</v>
      </c>
      <c r="P12" s="481">
        <v>25118.821054999997</v>
      </c>
      <c r="Q12" s="608">
        <v>0</v>
      </c>
      <c r="R12" s="595"/>
    </row>
    <row r="13" spans="1:18" ht="14.1" customHeight="1">
      <c r="A13" s="288">
        <v>15</v>
      </c>
      <c r="B13" s="857">
        <v>45458</v>
      </c>
      <c r="C13" s="867"/>
      <c r="D13" s="596">
        <v>1869085.9237220041</v>
      </c>
      <c r="E13" s="481">
        <v>0</v>
      </c>
      <c r="F13" s="597">
        <v>199544.72044999973</v>
      </c>
      <c r="G13" s="607">
        <v>0</v>
      </c>
      <c r="H13" s="481">
        <v>9268.7595439999986</v>
      </c>
      <c r="I13" s="481">
        <v>0</v>
      </c>
      <c r="J13" s="597">
        <v>46950.809138999997</v>
      </c>
      <c r="K13" s="607">
        <v>0</v>
      </c>
      <c r="L13" s="481">
        <v>329107.99361799995</v>
      </c>
      <c r="M13" s="481">
        <v>0</v>
      </c>
      <c r="N13" s="597">
        <v>391546.10022600123</v>
      </c>
      <c r="O13" s="607">
        <v>0</v>
      </c>
      <c r="P13" s="481">
        <v>53519.144813999999</v>
      </c>
      <c r="Q13" s="608">
        <v>0</v>
      </c>
      <c r="R13" s="595"/>
    </row>
    <row r="14" spans="1:18" ht="14.1" customHeight="1">
      <c r="A14" s="288">
        <v>14</v>
      </c>
      <c r="B14" s="857">
        <v>45488</v>
      </c>
      <c r="C14" s="867"/>
      <c r="D14" s="596">
        <v>1966997.6264610046</v>
      </c>
      <c r="E14" s="481">
        <v>0</v>
      </c>
      <c r="F14" s="597">
        <v>187324.19728800002</v>
      </c>
      <c r="G14" s="607">
        <v>0</v>
      </c>
      <c r="H14" s="481">
        <v>11064.100842000002</v>
      </c>
      <c r="I14" s="481">
        <v>0</v>
      </c>
      <c r="J14" s="597">
        <v>55164.261110999978</v>
      </c>
      <c r="K14" s="607">
        <v>0</v>
      </c>
      <c r="L14" s="481">
        <v>408859.62125900004</v>
      </c>
      <c r="M14" s="481">
        <v>0</v>
      </c>
      <c r="N14" s="597">
        <v>409821.96652599931</v>
      </c>
      <c r="O14" s="607">
        <v>0</v>
      </c>
      <c r="P14" s="481">
        <v>7465.312946</v>
      </c>
      <c r="Q14" s="608">
        <v>0</v>
      </c>
      <c r="R14" s="595"/>
    </row>
    <row r="15" spans="1:18" ht="14.1" customHeight="1">
      <c r="A15" s="288">
        <v>13</v>
      </c>
      <c r="B15" s="857">
        <v>45519</v>
      </c>
      <c r="C15" s="867"/>
      <c r="D15" s="596">
        <v>1927301.430751004</v>
      </c>
      <c r="E15" s="481">
        <v>0</v>
      </c>
      <c r="F15" s="597">
        <v>185819.04386699997</v>
      </c>
      <c r="G15" s="607">
        <v>0</v>
      </c>
      <c r="H15" s="481">
        <v>4819.5532400000002</v>
      </c>
      <c r="I15" s="481">
        <v>0</v>
      </c>
      <c r="J15" s="597">
        <v>46663.874843999998</v>
      </c>
      <c r="K15" s="607">
        <v>0</v>
      </c>
      <c r="L15" s="481">
        <v>347282.94812399993</v>
      </c>
      <c r="M15" s="481">
        <v>0</v>
      </c>
      <c r="N15" s="597">
        <v>386691.4495220005</v>
      </c>
      <c r="O15" s="607">
        <v>0</v>
      </c>
      <c r="P15" s="481">
        <v>36529.353553000008</v>
      </c>
      <c r="Q15" s="608">
        <v>0</v>
      </c>
      <c r="R15" s="595"/>
    </row>
    <row r="16" spans="1:18" ht="14.1" customHeight="1">
      <c r="A16" s="288">
        <v>12</v>
      </c>
      <c r="B16" s="857">
        <v>45550</v>
      </c>
      <c r="C16" s="867"/>
      <c r="D16" s="596">
        <v>2073350.3951909966</v>
      </c>
      <c r="E16" s="481">
        <v>0</v>
      </c>
      <c r="F16" s="597">
        <v>209020.92011999976</v>
      </c>
      <c r="G16" s="607">
        <v>0</v>
      </c>
      <c r="H16" s="481">
        <v>32913.694066999997</v>
      </c>
      <c r="I16" s="481">
        <v>0</v>
      </c>
      <c r="J16" s="597">
        <v>42101.468482999997</v>
      </c>
      <c r="K16" s="607">
        <v>0</v>
      </c>
      <c r="L16" s="481">
        <v>348868.79163699993</v>
      </c>
      <c r="M16" s="481">
        <v>0</v>
      </c>
      <c r="N16" s="597">
        <v>477871.79566699918</v>
      </c>
      <c r="O16" s="607">
        <v>0</v>
      </c>
      <c r="P16" s="481">
        <v>38201.230645999996</v>
      </c>
      <c r="Q16" s="608">
        <v>0</v>
      </c>
      <c r="R16" s="481"/>
    </row>
    <row r="17" spans="1:17" ht="14.1" customHeight="1">
      <c r="A17" s="288">
        <v>11</v>
      </c>
      <c r="B17" s="857">
        <v>45580</v>
      </c>
      <c r="C17" s="867"/>
      <c r="D17" s="596">
        <v>2199839.9756489964</v>
      </c>
      <c r="E17" s="481">
        <v>0</v>
      </c>
      <c r="F17" s="597">
        <v>416133.48258999933</v>
      </c>
      <c r="G17" s="607">
        <v>0</v>
      </c>
      <c r="H17" s="481">
        <v>200233.418298</v>
      </c>
      <c r="I17" s="481">
        <v>0</v>
      </c>
      <c r="J17" s="597">
        <v>70710.231447999991</v>
      </c>
      <c r="K17" s="607">
        <v>0</v>
      </c>
      <c r="L17" s="481">
        <v>334102.02408100013</v>
      </c>
      <c r="M17" s="481">
        <v>0</v>
      </c>
      <c r="N17" s="597">
        <v>366357.29639900045</v>
      </c>
      <c r="O17" s="607">
        <v>0</v>
      </c>
      <c r="P17" s="481">
        <v>26555.985444999998</v>
      </c>
      <c r="Q17" s="608">
        <v>0</v>
      </c>
    </row>
    <row r="18" spans="1:17" ht="14.1" customHeight="1">
      <c r="A18" s="288">
        <v>10</v>
      </c>
      <c r="B18" s="857">
        <v>45611</v>
      </c>
      <c r="C18" s="867"/>
      <c r="D18" s="596">
        <v>1945542.1224560009</v>
      </c>
      <c r="E18" s="481">
        <v>0</v>
      </c>
      <c r="F18" s="597">
        <v>313581.86764499987</v>
      </c>
      <c r="G18" s="607">
        <v>0</v>
      </c>
      <c r="H18" s="481">
        <v>66045.345699999991</v>
      </c>
      <c r="I18" s="481">
        <v>0</v>
      </c>
      <c r="J18" s="597">
        <v>53438.659650000001</v>
      </c>
      <c r="K18" s="607">
        <v>0</v>
      </c>
      <c r="L18" s="481">
        <v>311746.26122099999</v>
      </c>
      <c r="M18" s="481">
        <v>0</v>
      </c>
      <c r="N18" s="597">
        <v>327288.33563000034</v>
      </c>
      <c r="O18" s="607">
        <v>0</v>
      </c>
      <c r="P18" s="481">
        <v>52945.982828000007</v>
      </c>
      <c r="Q18" s="608">
        <v>0</v>
      </c>
    </row>
    <row r="19" spans="1:17" ht="14.1" customHeight="1">
      <c r="A19" s="288">
        <v>9</v>
      </c>
      <c r="B19" s="857">
        <v>45641</v>
      </c>
      <c r="C19" s="867"/>
      <c r="D19" s="596">
        <v>1865022.4365609917</v>
      </c>
      <c r="E19" s="481">
        <v>0</v>
      </c>
      <c r="F19" s="597">
        <v>221146.12849499969</v>
      </c>
      <c r="G19" s="607">
        <v>0</v>
      </c>
      <c r="H19" s="481">
        <v>49242.040595999999</v>
      </c>
      <c r="I19" s="481">
        <v>0</v>
      </c>
      <c r="J19" s="597">
        <v>42392.568546000002</v>
      </c>
      <c r="K19" s="607">
        <v>0</v>
      </c>
      <c r="L19" s="481">
        <v>387144.77127200016</v>
      </c>
      <c r="M19" s="481">
        <v>0</v>
      </c>
      <c r="N19" s="597">
        <v>392302.19980799861</v>
      </c>
      <c r="O19" s="607">
        <v>0</v>
      </c>
      <c r="P19" s="481">
        <v>39132.963186000001</v>
      </c>
      <c r="Q19" s="608">
        <v>0</v>
      </c>
    </row>
    <row r="20" spans="1:17" ht="14.1" customHeight="1">
      <c r="A20" s="288">
        <v>8</v>
      </c>
      <c r="B20" s="857">
        <v>45672</v>
      </c>
      <c r="C20" s="867"/>
      <c r="D20" s="596">
        <v>2476271.0411200072</v>
      </c>
      <c r="E20" s="481">
        <v>0</v>
      </c>
      <c r="F20" s="597">
        <v>321337.28752600012</v>
      </c>
      <c r="G20" s="607">
        <v>0</v>
      </c>
      <c r="H20" s="481">
        <v>181489.58695399997</v>
      </c>
      <c r="I20" s="481">
        <v>0</v>
      </c>
      <c r="J20" s="597">
        <v>35824.001238000004</v>
      </c>
      <c r="K20" s="607">
        <v>0</v>
      </c>
      <c r="L20" s="481">
        <v>414411.17327099998</v>
      </c>
      <c r="M20" s="481">
        <v>0</v>
      </c>
      <c r="N20" s="597">
        <v>474253.23757099884</v>
      </c>
      <c r="O20" s="607">
        <v>0</v>
      </c>
      <c r="P20" s="481">
        <v>24329.041046999999</v>
      </c>
      <c r="Q20" s="608">
        <v>0</v>
      </c>
    </row>
    <row r="21" spans="1:17" ht="14.1" customHeight="1">
      <c r="A21" s="288">
        <v>7</v>
      </c>
      <c r="B21" s="857">
        <v>45703</v>
      </c>
      <c r="C21" s="867"/>
      <c r="D21" s="596">
        <v>2134300.7615480018</v>
      </c>
      <c r="E21" s="481">
        <v>0</v>
      </c>
      <c r="F21" s="597">
        <v>431409.49904200045</v>
      </c>
      <c r="G21" s="607">
        <v>0</v>
      </c>
      <c r="H21" s="481">
        <v>270909.48293100006</v>
      </c>
      <c r="I21" s="481">
        <v>0</v>
      </c>
      <c r="J21" s="597">
        <v>38719.488318000011</v>
      </c>
      <c r="K21" s="607">
        <v>0</v>
      </c>
      <c r="L21" s="481">
        <v>284409.85967599996</v>
      </c>
      <c r="M21" s="481">
        <v>0</v>
      </c>
      <c r="N21" s="597">
        <v>485776.41715800128</v>
      </c>
      <c r="O21" s="607">
        <v>0</v>
      </c>
      <c r="P21" s="481">
        <v>25660.76773</v>
      </c>
      <c r="Q21" s="608">
        <v>0</v>
      </c>
    </row>
    <row r="22" spans="1:17" ht="14.1" customHeight="1">
      <c r="A22" s="288">
        <v>6</v>
      </c>
      <c r="B22" s="857">
        <v>45732</v>
      </c>
      <c r="C22" s="867"/>
      <c r="D22" s="596">
        <v>1944436.4639590022</v>
      </c>
      <c r="E22" s="481">
        <v>0</v>
      </c>
      <c r="F22" s="597">
        <v>349247.67205699941</v>
      </c>
      <c r="G22" s="607">
        <v>0</v>
      </c>
      <c r="H22" s="481">
        <v>183046.05718300003</v>
      </c>
      <c r="I22" s="481">
        <v>0</v>
      </c>
      <c r="J22" s="597">
        <v>29530.038410999994</v>
      </c>
      <c r="K22" s="607">
        <v>0</v>
      </c>
      <c r="L22" s="481">
        <v>339139.33293500001</v>
      </c>
      <c r="M22" s="481">
        <v>0</v>
      </c>
      <c r="N22" s="597">
        <v>325155.01797800028</v>
      </c>
      <c r="O22" s="607">
        <v>0</v>
      </c>
      <c r="P22" s="481">
        <v>33695.730822000005</v>
      </c>
      <c r="Q22" s="608">
        <v>0</v>
      </c>
    </row>
    <row r="23" spans="1:17" ht="14.1" customHeight="1">
      <c r="A23" s="288">
        <v>5</v>
      </c>
      <c r="B23" s="857">
        <v>45763</v>
      </c>
      <c r="C23" s="867"/>
      <c r="D23" s="596">
        <v>1782566.388962996</v>
      </c>
      <c r="E23" s="481">
        <v>0</v>
      </c>
      <c r="F23" s="597">
        <v>239949.7665110002</v>
      </c>
      <c r="G23" s="607">
        <v>0</v>
      </c>
      <c r="H23" s="481">
        <v>86211.069231999994</v>
      </c>
      <c r="I23" s="481">
        <v>0</v>
      </c>
      <c r="J23" s="597">
        <v>38077.349371000004</v>
      </c>
      <c r="K23" s="607">
        <v>0</v>
      </c>
      <c r="L23" s="481">
        <v>283799.664766</v>
      </c>
      <c r="M23" s="481">
        <v>0</v>
      </c>
      <c r="N23" s="597">
        <v>374892.98747700051</v>
      </c>
      <c r="O23" s="607">
        <v>0</v>
      </c>
      <c r="P23" s="481">
        <v>48849.444148999995</v>
      </c>
      <c r="Q23" s="608">
        <v>0</v>
      </c>
    </row>
    <row r="24" spans="1:17" ht="14.1" customHeight="1">
      <c r="A24" s="288">
        <v>4</v>
      </c>
      <c r="B24" s="857">
        <v>45793</v>
      </c>
      <c r="C24" s="867"/>
      <c r="D24" s="596">
        <v>1889180.7726710036</v>
      </c>
      <c r="E24" s="481">
        <v>0</v>
      </c>
      <c r="F24" s="597">
        <v>213010.13477699994</v>
      </c>
      <c r="G24" s="607">
        <v>0</v>
      </c>
      <c r="H24" s="481">
        <v>55056.119703000004</v>
      </c>
      <c r="I24" s="481">
        <v>0</v>
      </c>
      <c r="J24" s="597">
        <v>20394.90969</v>
      </c>
      <c r="K24" s="607">
        <v>0</v>
      </c>
      <c r="L24" s="481">
        <v>266736.82843800006</v>
      </c>
      <c r="M24" s="481">
        <v>0</v>
      </c>
      <c r="N24" s="597">
        <v>384966.68611800001</v>
      </c>
      <c r="O24" s="607">
        <v>0</v>
      </c>
      <c r="P24" s="481">
        <v>37441.157189999998</v>
      </c>
      <c r="Q24" s="608">
        <v>0</v>
      </c>
    </row>
    <row r="25" spans="1:17" ht="14.1" customHeight="1">
      <c r="A25" s="288">
        <v>3</v>
      </c>
      <c r="B25" s="857">
        <v>45824</v>
      </c>
      <c r="C25" s="867"/>
      <c r="D25" s="596">
        <v>1760613.1327289972</v>
      </c>
      <c r="E25" s="481">
        <v>0</v>
      </c>
      <c r="F25" s="597">
        <v>152325.41028399975</v>
      </c>
      <c r="G25" s="607">
        <v>0</v>
      </c>
      <c r="H25" s="481">
        <v>64279.417416000004</v>
      </c>
      <c r="I25" s="481">
        <v>0</v>
      </c>
      <c r="J25" s="597">
        <v>15769.375716</v>
      </c>
      <c r="K25" s="607">
        <v>0</v>
      </c>
      <c r="L25" s="481">
        <v>311220.63291099999</v>
      </c>
      <c r="M25" s="481">
        <v>0</v>
      </c>
      <c r="N25" s="597">
        <v>332458.72998799902</v>
      </c>
      <c r="O25" s="607">
        <v>0</v>
      </c>
      <c r="P25" s="481">
        <v>57229.314164000003</v>
      </c>
      <c r="Q25" s="608">
        <v>0</v>
      </c>
    </row>
    <row r="26" spans="1:17" ht="14.1" customHeight="1">
      <c r="A26" s="288">
        <v>2</v>
      </c>
      <c r="B26" s="857">
        <v>45854</v>
      </c>
      <c r="C26" s="867"/>
      <c r="D26" s="596">
        <v>1836653.7365339934</v>
      </c>
      <c r="E26" s="481">
        <v>0</v>
      </c>
      <c r="F26" s="597">
        <v>330965.05125900073</v>
      </c>
      <c r="G26" s="607">
        <v>0</v>
      </c>
      <c r="H26" s="481">
        <v>152511.83714100003</v>
      </c>
      <c r="I26" s="481">
        <v>0</v>
      </c>
      <c r="J26" s="597">
        <v>12019.602768000001</v>
      </c>
      <c r="K26" s="607">
        <v>0</v>
      </c>
      <c r="L26" s="481">
        <v>278061.23957699997</v>
      </c>
      <c r="M26" s="481">
        <v>0</v>
      </c>
      <c r="N26" s="597">
        <v>310067.10147499945</v>
      </c>
      <c r="O26" s="607">
        <v>0</v>
      </c>
      <c r="P26" s="481">
        <v>21586.772689000001</v>
      </c>
      <c r="Q26" s="608">
        <v>0</v>
      </c>
    </row>
    <row r="27" spans="1:17" ht="14.1" customHeight="1">
      <c r="A27" s="288">
        <v>1</v>
      </c>
      <c r="B27" s="857">
        <v>45885</v>
      </c>
      <c r="C27" s="867"/>
      <c r="D27" s="596">
        <v>1801303.6679839985</v>
      </c>
      <c r="E27" s="481">
        <v>0</v>
      </c>
      <c r="F27" s="597">
        <v>226828.66786199983</v>
      </c>
      <c r="G27" s="607">
        <v>0</v>
      </c>
      <c r="H27" s="481">
        <v>143738.43199000001</v>
      </c>
      <c r="I27" s="481">
        <v>0</v>
      </c>
      <c r="J27" s="597">
        <v>23764.847489</v>
      </c>
      <c r="K27" s="607">
        <v>0</v>
      </c>
      <c r="L27" s="481">
        <v>353932.93804699992</v>
      </c>
      <c r="M27" s="481">
        <v>0</v>
      </c>
      <c r="N27" s="597">
        <v>329084.4613530002</v>
      </c>
      <c r="O27" s="607">
        <v>0</v>
      </c>
      <c r="P27" s="481">
        <v>51603.231526999996</v>
      </c>
      <c r="Q27" s="608">
        <v>0</v>
      </c>
    </row>
    <row r="28" spans="1:17" ht="14.1" customHeight="1">
      <c r="A28" s="288">
        <v>0</v>
      </c>
      <c r="B28" s="857">
        <v>45916</v>
      </c>
      <c r="C28" s="867"/>
      <c r="D28" s="596">
        <v>1944168.1503060088</v>
      </c>
      <c r="E28" s="481">
        <v>0</v>
      </c>
      <c r="F28" s="597">
        <v>286466.01725999999</v>
      </c>
      <c r="G28" s="607">
        <v>0</v>
      </c>
      <c r="H28" s="481">
        <v>128867.89948499999</v>
      </c>
      <c r="I28" s="481">
        <v>0</v>
      </c>
      <c r="J28" s="597">
        <v>21627.353921000002</v>
      </c>
      <c r="K28" s="607">
        <v>0</v>
      </c>
      <c r="L28" s="481">
        <v>313833.3944029999</v>
      </c>
      <c r="M28" s="481">
        <v>0</v>
      </c>
      <c r="N28" s="597">
        <v>328734.92134300072</v>
      </c>
      <c r="O28" s="607">
        <v>0</v>
      </c>
      <c r="P28" s="481">
        <v>21319.927443</v>
      </c>
      <c r="Q28" s="608">
        <v>0</v>
      </c>
    </row>
    <row r="29" spans="1:17" ht="14.1" customHeight="1">
      <c r="B29" s="380"/>
      <c r="C29" s="403"/>
      <c r="D29" s="395"/>
      <c r="E29" s="399"/>
      <c r="F29" s="397"/>
      <c r="G29" s="460"/>
      <c r="H29" s="399"/>
      <c r="I29" s="399"/>
      <c r="J29" s="397"/>
      <c r="K29" s="405"/>
      <c r="L29" s="403"/>
      <c r="M29" s="403"/>
      <c r="N29" s="303"/>
      <c r="O29" s="407"/>
      <c r="Q29" s="447"/>
    </row>
    <row r="30" spans="1:17" ht="14.1" customHeight="1">
      <c r="A30" s="288">
        <v>2023</v>
      </c>
      <c r="B30" s="859" t="s">
        <v>494</v>
      </c>
      <c r="C30" s="863"/>
      <c r="D30" s="599">
        <v>17569494.115814008</v>
      </c>
      <c r="E30" s="463"/>
      <c r="F30" s="600">
        <v>2551539.5065780007</v>
      </c>
      <c r="G30" s="462"/>
      <c r="H30" s="463">
        <v>1266109.902035</v>
      </c>
      <c r="I30" s="463"/>
      <c r="J30" s="600">
        <v>235726.96692200002</v>
      </c>
      <c r="K30" s="465"/>
      <c r="L30" s="463">
        <v>2845545.0640239995</v>
      </c>
      <c r="M30" s="410"/>
      <c r="N30" s="600">
        <v>3345389.5604610001</v>
      </c>
      <c r="O30" s="407"/>
      <c r="P30" s="463">
        <v>321715.38676100003</v>
      </c>
      <c r="Q30" s="447"/>
    </row>
    <row r="31" spans="1:17" ht="14.1" customHeight="1">
      <c r="A31" s="288">
        <v>2022</v>
      </c>
      <c r="B31" s="859" t="s">
        <v>495</v>
      </c>
      <c r="C31" s="863"/>
      <c r="D31" s="599">
        <v>16197787.18612702</v>
      </c>
      <c r="E31" s="463"/>
      <c r="F31" s="600">
        <v>1897562.3113930002</v>
      </c>
      <c r="G31" s="462"/>
      <c r="H31" s="463">
        <v>364966.42588699993</v>
      </c>
      <c r="I31" s="463"/>
      <c r="J31" s="600">
        <v>395542.16296599997</v>
      </c>
      <c r="K31" s="466"/>
      <c r="L31" s="463">
        <v>3013852.7369459998</v>
      </c>
      <c r="M31" s="410"/>
      <c r="N31" s="600">
        <v>3187656.8869719999</v>
      </c>
      <c r="O31" s="407"/>
      <c r="P31" s="463">
        <v>265286.20715799998</v>
      </c>
      <c r="Q31" s="447"/>
    </row>
    <row r="32" spans="1:17" ht="27" customHeight="1" thickBot="1">
      <c r="B32" s="601" t="s">
        <v>5</v>
      </c>
      <c r="C32" s="715" t="s">
        <v>423</v>
      </c>
      <c r="D32" s="609">
        <v>8.4684834658268482E-2</v>
      </c>
      <c r="E32" s="362"/>
      <c r="F32" s="605">
        <v>0.34464069572762335</v>
      </c>
      <c r="G32" s="362"/>
      <c r="H32" s="605">
        <v>2.4691133546267898</v>
      </c>
      <c r="I32" s="362"/>
      <c r="J32" s="605">
        <v>-0.40404086089233771</v>
      </c>
      <c r="K32" s="362"/>
      <c r="L32" s="605">
        <v>-5.5844690372148009E-2</v>
      </c>
      <c r="M32" s="362"/>
      <c r="N32" s="605">
        <v>4.9482324817848422E-2</v>
      </c>
      <c r="O32" s="429"/>
      <c r="P32" s="605">
        <v>0.21271056723047721</v>
      </c>
      <c r="Q32" s="314"/>
    </row>
    <row r="33" spans="2:13" ht="12.75" customHeight="1">
      <c r="B33" s="315" t="s">
        <v>388</v>
      </c>
      <c r="L33" s="316"/>
      <c r="M33" s="316" t="s">
        <v>267</v>
      </c>
    </row>
    <row r="34" spans="2:13" ht="12.75" customHeight="1">
      <c r="B34" s="317"/>
      <c r="C34" s="606"/>
    </row>
    <row r="35" spans="2:13" ht="0.75" customHeight="1"/>
    <row r="36" spans="2:13" ht="12.75" hidden="1" customHeight="1"/>
  </sheetData>
  <mergeCells count="36">
    <mergeCell ref="B1:Q2"/>
    <mergeCell ref="B21:C21"/>
    <mergeCell ref="B15:C15"/>
    <mergeCell ref="P4:Q4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B14:C14"/>
    <mergeCell ref="B3:C4"/>
    <mergeCell ref="D4:E4"/>
    <mergeCell ref="D3:Q3"/>
    <mergeCell ref="B22:C22"/>
    <mergeCell ref="B23:C23"/>
    <mergeCell ref="B24:C24"/>
    <mergeCell ref="B25:C25"/>
    <mergeCell ref="B16:C16"/>
    <mergeCell ref="B17:C17"/>
    <mergeCell ref="B18:C18"/>
    <mergeCell ref="B19:C19"/>
    <mergeCell ref="B20:C20"/>
    <mergeCell ref="L4:M4"/>
    <mergeCell ref="N4:O4"/>
    <mergeCell ref="F4:G4"/>
    <mergeCell ref="H4:I4"/>
    <mergeCell ref="J4:K4"/>
    <mergeCell ref="B28:C28"/>
    <mergeCell ref="B30:C30"/>
    <mergeCell ref="B31:C31"/>
    <mergeCell ref="B26:C26"/>
    <mergeCell ref="B27:C27"/>
  </mergeCells>
  <conditionalFormatting sqref="D32 F32 H32 J32 L32 N32 P32">
    <cfRule type="cellIs" dxfId="4" priority="1" operator="lessThan">
      <formula>0</formula>
    </cfRule>
  </conditionalFormatting>
  <printOptions horizontalCentered="1" verticalCentered="1"/>
  <pageMargins left="0" right="0" top="0.78740157480314965" bottom="0.39370078740157483" header="0" footer="0"/>
  <pageSetup paperSize="9" scale="80" firstPageNumber="37" orientation="portrait" useFirstPageNumber="1" r:id="rId1"/>
  <headerFooter>
    <oddHeader>&amp;L&amp;G&amp;R&amp;G</oddHeader>
    <oddFooter>&amp;C&amp;"Arial Black,Normal"&amp;12&amp;K03+000&amp;P&amp;R&amp;"Arial Black,Gras"&amp;14&amp;K03+000Janvier 2024 | N°53&amp;G</oddFooter>
  </headerFooter>
  <drawing r:id="rId2"/>
  <legacyDrawingHF r:id="rId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Feuil22">
    <tabColor rgb="FF00B0F0"/>
  </sheetPr>
  <dimension ref="A1:I35"/>
  <sheetViews>
    <sheetView zoomScale="80" zoomScaleNormal="80" zoomScaleSheetLayoutView="70" workbookViewId="0">
      <selection activeCell="B34" sqref="B34"/>
    </sheetView>
  </sheetViews>
  <sheetFormatPr baseColWidth="10" defaultColWidth="11.44140625" defaultRowHeight="12.75" customHeight="1"/>
  <cols>
    <col min="1" max="1" width="13" style="33" customWidth="1"/>
    <col min="2" max="2" width="6.44140625" style="33" customWidth="1"/>
    <col min="3" max="3" width="17.5546875" style="33" customWidth="1"/>
    <col min="4" max="4" width="13.6640625" style="33" customWidth="1"/>
    <col min="5" max="5" width="8" style="33" customWidth="1"/>
    <col min="6" max="6" width="17.5546875" style="33" customWidth="1"/>
    <col min="7" max="7" width="2.33203125" style="33" customWidth="1"/>
    <col min="8" max="8" width="11.33203125" style="33" customWidth="1"/>
    <col min="9" max="9" width="2.33203125" style="33" customWidth="1"/>
    <col min="10" max="13" width="11.44140625" style="33" customWidth="1"/>
    <col min="14" max="16384" width="11.44140625" style="33"/>
  </cols>
  <sheetData>
    <row r="1" spans="1:9" ht="21" customHeight="1">
      <c r="A1" s="610"/>
      <c r="B1" s="973" t="s">
        <v>374</v>
      </c>
      <c r="C1" s="973"/>
      <c r="D1" s="973"/>
      <c r="E1" s="973"/>
      <c r="F1" s="973"/>
      <c r="G1" s="973"/>
      <c r="H1" s="610"/>
      <c r="I1" s="610"/>
    </row>
    <row r="2" spans="1:9" ht="12.75" customHeight="1" thickBot="1">
      <c r="B2" s="974"/>
      <c r="C2" s="974"/>
      <c r="D2" s="974"/>
      <c r="E2" s="974"/>
      <c r="F2" s="974"/>
      <c r="G2" s="974"/>
    </row>
    <row r="3" spans="1:9" ht="57" customHeight="1" thickBot="1">
      <c r="B3" s="831" t="s">
        <v>6</v>
      </c>
      <c r="C3" s="832"/>
      <c r="D3" s="831" t="s">
        <v>195</v>
      </c>
      <c r="E3" s="838"/>
      <c r="F3" s="831" t="s">
        <v>194</v>
      </c>
      <c r="G3" s="838"/>
    </row>
    <row r="4" spans="1:9" ht="12.75" customHeight="1">
      <c r="B4" s="289" t="s">
        <v>7</v>
      </c>
      <c r="C4" s="290"/>
      <c r="D4" s="380"/>
      <c r="E4" s="482"/>
      <c r="G4" s="447"/>
    </row>
    <row r="5" spans="1:9" ht="12.75" customHeight="1">
      <c r="B5" s="977">
        <v>45214</v>
      </c>
      <c r="C5" s="978"/>
      <c r="D5" s="401">
        <v>29944</v>
      </c>
      <c r="E5" s="458">
        <v>0</v>
      </c>
      <c r="F5" s="611">
        <v>51.185842100000002</v>
      </c>
      <c r="G5" s="458">
        <v>0</v>
      </c>
    </row>
    <row r="6" spans="1:9" ht="12.75" customHeight="1">
      <c r="B6" s="977">
        <v>45245</v>
      </c>
      <c r="C6" s="978"/>
      <c r="D6" s="401">
        <v>28321</v>
      </c>
      <c r="E6" s="458">
        <v>0</v>
      </c>
      <c r="F6" s="611">
        <v>54.462947999999997</v>
      </c>
      <c r="G6" s="458">
        <v>0</v>
      </c>
    </row>
    <row r="7" spans="1:9" ht="12.75" customHeight="1">
      <c r="B7" s="977">
        <v>45275</v>
      </c>
      <c r="C7" s="978"/>
      <c r="D7" s="401">
        <v>30718</v>
      </c>
      <c r="E7" s="458">
        <v>0</v>
      </c>
      <c r="F7" s="611">
        <v>59.072519899999996</v>
      </c>
      <c r="G7" s="458">
        <v>0</v>
      </c>
    </row>
    <row r="8" spans="1:9" ht="12.75" customHeight="1">
      <c r="B8" s="977">
        <v>45306</v>
      </c>
      <c r="C8" s="978"/>
      <c r="D8" s="401">
        <v>38754</v>
      </c>
      <c r="E8" s="458">
        <v>0</v>
      </c>
      <c r="F8" s="611">
        <v>59.1241348</v>
      </c>
      <c r="G8" s="458">
        <v>0</v>
      </c>
    </row>
    <row r="9" spans="1:9" ht="12.75" customHeight="1">
      <c r="B9" s="977">
        <v>45337</v>
      </c>
      <c r="C9" s="978"/>
      <c r="D9" s="401">
        <v>31070.5389084243</v>
      </c>
      <c r="E9" s="458">
        <v>0</v>
      </c>
      <c r="F9" s="611">
        <v>47.402745299999999</v>
      </c>
      <c r="G9" s="458">
        <v>0</v>
      </c>
    </row>
    <row r="10" spans="1:9" ht="12.75" customHeight="1">
      <c r="B10" s="977">
        <v>45366</v>
      </c>
      <c r="C10" s="978"/>
      <c r="D10" s="401">
        <v>15909.839309586381</v>
      </c>
      <c r="E10" s="458">
        <v>0</v>
      </c>
      <c r="F10" s="611">
        <v>24.272719800000001</v>
      </c>
      <c r="G10" s="458">
        <v>0</v>
      </c>
    </row>
    <row r="11" spans="1:9" ht="12.75" customHeight="1">
      <c r="B11" s="977">
        <v>45397</v>
      </c>
      <c r="C11" s="978"/>
      <c r="D11" s="401">
        <v>20237.286501633906</v>
      </c>
      <c r="E11" s="458">
        <v>0</v>
      </c>
      <c r="F11" s="611">
        <v>30.8741053</v>
      </c>
      <c r="G11" s="458">
        <v>0</v>
      </c>
    </row>
    <row r="12" spans="1:9" ht="12.75" customHeight="1">
      <c r="B12" s="977">
        <v>45427</v>
      </c>
      <c r="C12" s="978"/>
      <c r="D12" s="401">
        <v>22349.274578111217</v>
      </c>
      <c r="E12" s="458">
        <v>0</v>
      </c>
      <c r="F12" s="611">
        <v>34.096229799999996</v>
      </c>
      <c r="G12" s="458">
        <v>0</v>
      </c>
    </row>
    <row r="13" spans="1:9" ht="12.75" customHeight="1">
      <c r="B13" s="977">
        <v>45458</v>
      </c>
      <c r="C13" s="978"/>
      <c r="D13" s="401">
        <v>19501.348323070215</v>
      </c>
      <c r="E13" s="458">
        <v>0</v>
      </c>
      <c r="F13" s="611">
        <v>38.251600799999999</v>
      </c>
      <c r="G13" s="458">
        <v>0</v>
      </c>
    </row>
    <row r="14" spans="1:9" ht="12.75" customHeight="1">
      <c r="B14" s="977">
        <v>45488</v>
      </c>
      <c r="C14" s="978"/>
      <c r="D14" s="401">
        <v>26242.952879205528</v>
      </c>
      <c r="E14" s="458">
        <v>0</v>
      </c>
      <c r="F14" s="611">
        <v>57.195742700000004</v>
      </c>
      <c r="G14" s="458">
        <v>0</v>
      </c>
    </row>
    <row r="15" spans="1:9" ht="12.75" customHeight="1">
      <c r="B15" s="977">
        <v>45519</v>
      </c>
      <c r="C15" s="978"/>
      <c r="D15" s="401">
        <v>28833.706887002314</v>
      </c>
      <c r="E15" s="458">
        <v>0</v>
      </c>
      <c r="F15" s="611">
        <v>62.842740799999994</v>
      </c>
      <c r="G15" s="458">
        <v>0</v>
      </c>
    </row>
    <row r="16" spans="1:9" ht="12.75" customHeight="1">
      <c r="B16" s="977">
        <v>45550</v>
      </c>
      <c r="C16" s="978"/>
      <c r="D16" s="401">
        <v>24486.667161936435</v>
      </c>
      <c r="E16" s="458">
        <v>0</v>
      </c>
      <c r="F16" s="611">
        <v>42.694879499999999</v>
      </c>
      <c r="G16" s="458">
        <v>0</v>
      </c>
    </row>
    <row r="17" spans="2:7" ht="12.75" customHeight="1">
      <c r="B17" s="977">
        <v>45580</v>
      </c>
      <c r="C17" s="978"/>
      <c r="D17" s="401">
        <v>28545.607839854929</v>
      </c>
      <c r="E17" s="458">
        <v>0</v>
      </c>
      <c r="F17" s="611">
        <v>62.2150544</v>
      </c>
      <c r="G17" s="458">
        <v>0</v>
      </c>
    </row>
    <row r="18" spans="2:7" ht="12.75" customHeight="1">
      <c r="B18" s="977">
        <v>45611</v>
      </c>
      <c r="C18" s="978"/>
      <c r="D18" s="401">
        <v>30223.270794952099</v>
      </c>
      <c r="E18" s="458">
        <v>0</v>
      </c>
      <c r="F18" s="611">
        <v>65.870019900000003</v>
      </c>
      <c r="G18" s="458">
        <v>0</v>
      </c>
    </row>
    <row r="19" spans="2:7" ht="12.75" customHeight="1">
      <c r="B19" s="977">
        <v>45641</v>
      </c>
      <c r="C19" s="978"/>
      <c r="D19" s="401">
        <v>28985.634332185877</v>
      </c>
      <c r="E19" s="458">
        <v>0</v>
      </c>
      <c r="F19" s="611">
        <v>63.174019700000002</v>
      </c>
      <c r="G19" s="458">
        <v>0</v>
      </c>
    </row>
    <row r="20" spans="2:7" ht="12.75" customHeight="1">
      <c r="B20" s="977">
        <v>45672</v>
      </c>
      <c r="C20" s="978"/>
      <c r="D20" s="401">
        <v>30263</v>
      </c>
      <c r="E20" s="458">
        <v>0</v>
      </c>
      <c r="F20" s="611">
        <v>46.631739400000001</v>
      </c>
      <c r="G20" s="458">
        <v>0</v>
      </c>
    </row>
    <row r="21" spans="2:7" ht="12.75" customHeight="1">
      <c r="B21" s="977">
        <v>45703</v>
      </c>
      <c r="C21" s="978"/>
      <c r="D21" s="401">
        <v>17722</v>
      </c>
      <c r="E21" s="458">
        <v>0</v>
      </c>
      <c r="F21" s="611">
        <v>27.307526899999999</v>
      </c>
      <c r="G21" s="458">
        <v>0</v>
      </c>
    </row>
    <row r="22" spans="2:7" ht="12.75" customHeight="1">
      <c r="B22" s="977">
        <v>45732</v>
      </c>
      <c r="C22" s="978"/>
      <c r="D22" s="401">
        <v>15582</v>
      </c>
      <c r="E22" s="458">
        <v>0</v>
      </c>
      <c r="F22" s="611">
        <v>20.5800321</v>
      </c>
      <c r="G22" s="458">
        <v>0</v>
      </c>
    </row>
    <row r="23" spans="2:7" ht="12.75" customHeight="1">
      <c r="B23" s="977">
        <v>45763</v>
      </c>
      <c r="C23" s="978"/>
      <c r="D23" s="401">
        <v>32483</v>
      </c>
      <c r="E23" s="458">
        <v>0</v>
      </c>
      <c r="F23" s="611" t="s">
        <v>313</v>
      </c>
      <c r="G23" s="458">
        <v>0</v>
      </c>
    </row>
    <row r="24" spans="2:7" ht="12.75" customHeight="1">
      <c r="B24" s="977">
        <v>45793</v>
      </c>
      <c r="C24" s="978"/>
      <c r="D24" s="401">
        <v>29664</v>
      </c>
      <c r="E24" s="458">
        <v>0</v>
      </c>
      <c r="F24" s="611" t="s">
        <v>313</v>
      </c>
      <c r="G24" s="458">
        <v>0</v>
      </c>
    </row>
    <row r="25" spans="2:7" ht="12.75" customHeight="1">
      <c r="B25" s="977">
        <v>45824</v>
      </c>
      <c r="C25" s="978"/>
      <c r="D25" s="401">
        <v>25043</v>
      </c>
      <c r="E25" s="458">
        <v>0</v>
      </c>
      <c r="F25" s="611" t="s">
        <v>313</v>
      </c>
      <c r="G25" s="458">
        <v>0</v>
      </c>
    </row>
    <row r="26" spans="2:7" ht="12.75" customHeight="1">
      <c r="B26" s="977">
        <v>45854</v>
      </c>
      <c r="C26" s="978"/>
      <c r="D26" s="401">
        <v>35835</v>
      </c>
      <c r="E26" s="458" t="s">
        <v>482</v>
      </c>
      <c r="F26" s="611" t="s">
        <v>313</v>
      </c>
      <c r="G26" s="458">
        <v>0</v>
      </c>
    </row>
    <row r="27" spans="2:7" ht="12.75" customHeight="1">
      <c r="B27" s="977">
        <v>45885</v>
      </c>
      <c r="C27" s="978"/>
      <c r="D27" s="401">
        <v>30341</v>
      </c>
      <c r="E27" s="458" t="s">
        <v>482</v>
      </c>
      <c r="F27" s="611" t="s">
        <v>313</v>
      </c>
      <c r="G27" s="458">
        <v>0</v>
      </c>
    </row>
    <row r="28" spans="2:7" ht="12.75" customHeight="1">
      <c r="B28" s="977">
        <v>45916</v>
      </c>
      <c r="C28" s="978"/>
      <c r="D28" s="401">
        <v>31207</v>
      </c>
      <c r="E28" s="458" t="s">
        <v>482</v>
      </c>
      <c r="F28" s="611" t="s">
        <v>313</v>
      </c>
      <c r="G28" s="458">
        <v>0</v>
      </c>
    </row>
    <row r="29" spans="2:7" ht="12.75" customHeight="1">
      <c r="B29" s="380"/>
      <c r="C29" s="344"/>
      <c r="D29" s="401"/>
      <c r="E29" s="344"/>
      <c r="F29" s="612"/>
      <c r="G29" s="447"/>
    </row>
    <row r="30" spans="2:7" ht="12.75" customHeight="1">
      <c r="B30" s="859" t="s">
        <v>494</v>
      </c>
      <c r="C30" s="860"/>
      <c r="D30" s="415">
        <v>97383</v>
      </c>
      <c r="E30" s="466"/>
      <c r="F30" s="613">
        <v>94.519298399999997</v>
      </c>
      <c r="G30" s="447"/>
    </row>
    <row r="31" spans="2:7" ht="12.75" customHeight="1">
      <c r="B31" s="859" t="s">
        <v>495</v>
      </c>
      <c r="C31" s="860"/>
      <c r="D31" s="415">
        <v>79563.326928144277</v>
      </c>
      <c r="E31" s="466"/>
      <c r="F31" s="613">
        <v>396.75489880000003</v>
      </c>
      <c r="G31" s="447"/>
    </row>
    <row r="32" spans="2:7" ht="12.75" customHeight="1" thickBot="1">
      <c r="B32" s="729" t="s">
        <v>5</v>
      </c>
      <c r="C32" s="614" t="str">
        <f>IF(MONTH(B28)&lt;7,MONTH(B28)&amp;" premiers mois",MONTH(B28)&amp;" mois")</f>
        <v>9 mois</v>
      </c>
      <c r="D32" s="615">
        <v>0.22396842565355679</v>
      </c>
      <c r="E32" s="616"/>
      <c r="F32" s="617">
        <v>-0.76176904510599075</v>
      </c>
      <c r="G32" s="314"/>
    </row>
    <row r="33" spans="2:7" ht="12.75" customHeight="1">
      <c r="B33" s="318" t="s">
        <v>496</v>
      </c>
      <c r="E33" s="618" t="s">
        <v>424</v>
      </c>
      <c r="G33" s="618" t="s">
        <v>408</v>
      </c>
    </row>
    <row r="35" spans="2:7" ht="12.75" hidden="1" customHeight="1"/>
  </sheetData>
  <mergeCells count="30">
    <mergeCell ref="B1:G2"/>
    <mergeCell ref="B22:C22"/>
    <mergeCell ref="B15:C15"/>
    <mergeCell ref="B16:C16"/>
    <mergeCell ref="B21:C21"/>
    <mergeCell ref="B17:C17"/>
    <mergeCell ref="B18:C18"/>
    <mergeCell ref="B19:C19"/>
    <mergeCell ref="B20:C20"/>
    <mergeCell ref="B10:C10"/>
    <mergeCell ref="B11:C11"/>
    <mergeCell ref="B12:C12"/>
    <mergeCell ref="B13:C13"/>
    <mergeCell ref="B14:C14"/>
    <mergeCell ref="B3:C3"/>
    <mergeCell ref="B5:C5"/>
    <mergeCell ref="B9:C9"/>
    <mergeCell ref="B31:C31"/>
    <mergeCell ref="B23:C23"/>
    <mergeCell ref="B24:C24"/>
    <mergeCell ref="B25:C25"/>
    <mergeCell ref="B26:C26"/>
    <mergeCell ref="B27:C27"/>
    <mergeCell ref="B28:C28"/>
    <mergeCell ref="B30:C30"/>
    <mergeCell ref="D3:E3"/>
    <mergeCell ref="F3:G3"/>
    <mergeCell ref="B6:C6"/>
    <mergeCell ref="B7:C7"/>
    <mergeCell ref="B8:C8"/>
  </mergeCells>
  <conditionalFormatting sqref="D32">
    <cfRule type="cellIs" dxfId="3" priority="1" operator="lessThan">
      <formula>0</formula>
    </cfRule>
  </conditionalFormatting>
  <conditionalFormatting sqref="F32">
    <cfRule type="cellIs" dxfId="2" priority="4" operator="lessThan">
      <formula>0</formula>
    </cfRule>
  </conditionalFormatting>
  <printOptions horizontalCentered="1" verticalCentered="1"/>
  <pageMargins left="0" right="0" top="0.78740157480314965" bottom="0.39370078740157483" header="0" footer="0"/>
  <pageSetup paperSize="9" scale="80" firstPageNumber="38" orientation="portrait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      </oddFooter>
  </headerFooter>
  <drawing r:id="rId2"/>
  <legacyDrawingHF r:id="rId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Feuil24">
    <tabColor rgb="FF00B0F0"/>
  </sheetPr>
  <dimension ref="A1:N35"/>
  <sheetViews>
    <sheetView showZeros="0" topLeftCell="A2" zoomScale="80" zoomScaleNormal="80" zoomScaleSheetLayoutView="90" zoomScalePageLayoutView="80" workbookViewId="0">
      <selection activeCell="B35" sqref="B35"/>
    </sheetView>
  </sheetViews>
  <sheetFormatPr baseColWidth="10" defaultColWidth="11.44140625" defaultRowHeight="12.75" customHeight="1"/>
  <cols>
    <col min="1" max="1" width="4.6640625" style="288" customWidth="1"/>
    <col min="2" max="2" width="10.6640625" style="33" customWidth="1"/>
    <col min="3" max="3" width="14.33203125" style="33" customWidth="1"/>
    <col min="4" max="4" width="11.33203125" style="33" customWidth="1"/>
    <col min="5" max="5" width="2.44140625" style="225" customWidth="1"/>
    <col min="6" max="6" width="11.44140625" style="33" customWidth="1"/>
    <col min="7" max="7" width="2.5546875" style="33" customWidth="1"/>
    <col min="8" max="8" width="12.6640625" style="33" customWidth="1"/>
    <col min="9" max="9" width="1.6640625" style="33" customWidth="1"/>
    <col min="10" max="10" width="11.5546875" style="33" customWidth="1"/>
    <col min="11" max="11" width="2" style="33" customWidth="1"/>
    <col min="12" max="12" width="11.33203125" style="33" customWidth="1"/>
    <col min="13" max="13" width="1.6640625" style="33" customWidth="1"/>
    <col min="14" max="14" width="11.44140625" style="33" customWidth="1"/>
    <col min="15" max="16384" width="11.44140625" style="33"/>
  </cols>
  <sheetData>
    <row r="1" spans="2:14" ht="22.5" customHeight="1">
      <c r="B1" s="973" t="s">
        <v>409</v>
      </c>
      <c r="C1" s="973"/>
      <c r="D1" s="973"/>
      <c r="E1" s="973"/>
      <c r="F1" s="973"/>
      <c r="G1" s="973"/>
      <c r="H1" s="973"/>
      <c r="I1" s="973"/>
      <c r="J1" s="973"/>
      <c r="K1" s="973"/>
      <c r="L1" s="973"/>
      <c r="M1" s="973"/>
    </row>
    <row r="2" spans="2:14" ht="12.75" customHeight="1" thickBot="1">
      <c r="B2" s="974"/>
      <c r="C2" s="974"/>
      <c r="D2" s="974"/>
      <c r="E2" s="974"/>
      <c r="F2" s="974"/>
      <c r="G2" s="974"/>
      <c r="H2" s="974"/>
      <c r="I2" s="974"/>
      <c r="J2" s="974"/>
      <c r="K2" s="974"/>
      <c r="L2" s="974"/>
      <c r="M2" s="974"/>
    </row>
    <row r="3" spans="2:14" ht="12.75" customHeight="1">
      <c r="B3" s="844" t="s">
        <v>6</v>
      </c>
      <c r="C3" s="864"/>
      <c r="D3" s="981" t="s">
        <v>19</v>
      </c>
      <c r="E3" s="982"/>
      <c r="F3" s="982"/>
      <c r="G3" s="982"/>
      <c r="H3" s="982"/>
      <c r="I3" s="982"/>
      <c r="J3" s="982"/>
      <c r="K3" s="982"/>
      <c r="L3" s="982"/>
      <c r="M3" s="983"/>
      <c r="N3" s="378"/>
    </row>
    <row r="4" spans="2:14" ht="110.25" customHeight="1">
      <c r="B4" s="846"/>
      <c r="C4" s="984"/>
      <c r="D4" s="985" t="s">
        <v>110</v>
      </c>
      <c r="E4" s="986"/>
      <c r="F4" s="987" t="s">
        <v>302</v>
      </c>
      <c r="G4" s="988"/>
      <c r="H4" s="987" t="s">
        <v>106</v>
      </c>
      <c r="I4" s="988"/>
      <c r="J4" s="987" t="s">
        <v>312</v>
      </c>
      <c r="K4" s="986"/>
      <c r="L4" s="979" t="s">
        <v>303</v>
      </c>
      <c r="M4" s="980"/>
    </row>
    <row r="5" spans="2:14" ht="30" customHeight="1" thickBot="1">
      <c r="B5" s="851"/>
      <c r="C5" s="880"/>
      <c r="D5" s="936" t="s">
        <v>109</v>
      </c>
      <c r="E5" s="989"/>
      <c r="F5" s="943" t="s">
        <v>108</v>
      </c>
      <c r="G5" s="990"/>
      <c r="H5" s="989" t="s">
        <v>108</v>
      </c>
      <c r="I5" s="989"/>
      <c r="J5" s="943" t="s">
        <v>107</v>
      </c>
      <c r="K5" s="990"/>
      <c r="L5" s="943" t="s">
        <v>309</v>
      </c>
      <c r="M5" s="937"/>
    </row>
    <row r="6" spans="2:14" ht="12.75" customHeight="1">
      <c r="B6" s="993">
        <v>45214</v>
      </c>
      <c r="C6" s="994"/>
      <c r="D6" s="619">
        <v>88.947727272727278</v>
      </c>
      <c r="E6" s="459">
        <v>0</v>
      </c>
      <c r="F6" s="620">
        <v>26.90363636363637</v>
      </c>
      <c r="G6" s="455">
        <v>0</v>
      </c>
      <c r="H6" s="621">
        <v>118.83499999999999</v>
      </c>
      <c r="I6" s="459">
        <v>0</v>
      </c>
      <c r="J6" s="620">
        <v>574.4545454545455</v>
      </c>
      <c r="K6" s="455">
        <v>0</v>
      </c>
      <c r="L6" s="621">
        <v>7.1161908103673301</v>
      </c>
      <c r="M6" s="457">
        <v>0</v>
      </c>
    </row>
    <row r="7" spans="2:14" ht="12.75" customHeight="1">
      <c r="B7" s="991">
        <v>45244</v>
      </c>
      <c r="C7" s="992"/>
      <c r="D7" s="619">
        <v>82.186363636363637</v>
      </c>
      <c r="E7" s="459">
        <v>0</v>
      </c>
      <c r="F7" s="620">
        <v>27.309545454545457</v>
      </c>
      <c r="G7" s="455">
        <v>0</v>
      </c>
      <c r="H7" s="621">
        <v>122.77590909090912</v>
      </c>
      <c r="I7" s="459">
        <v>0</v>
      </c>
      <c r="J7" s="620">
        <v>555.40909090909088</v>
      </c>
      <c r="K7" s="455">
        <v>0</v>
      </c>
      <c r="L7" s="621">
        <v>6.8831749209842599</v>
      </c>
      <c r="M7" s="457">
        <v>0</v>
      </c>
    </row>
    <row r="8" spans="2:14" ht="12.75" customHeight="1">
      <c r="B8" s="991">
        <v>45275</v>
      </c>
      <c r="C8" s="992"/>
      <c r="D8" s="619">
        <v>77.540952380952376</v>
      </c>
      <c r="E8" s="459">
        <v>0</v>
      </c>
      <c r="F8" s="620">
        <v>22.145714285714284</v>
      </c>
      <c r="G8" s="455">
        <v>0</v>
      </c>
      <c r="H8" s="621">
        <v>135.39190476190478</v>
      </c>
      <c r="I8" s="459">
        <v>0</v>
      </c>
      <c r="J8" s="620">
        <v>603.23809523809518</v>
      </c>
      <c r="K8" s="455">
        <v>0</v>
      </c>
      <c r="L8" s="621">
        <v>7.0505049578657797</v>
      </c>
      <c r="M8" s="457">
        <v>0</v>
      </c>
    </row>
    <row r="9" spans="2:14" ht="12.75" customHeight="1">
      <c r="B9" s="991">
        <v>45306</v>
      </c>
      <c r="C9" s="992"/>
      <c r="D9" s="619">
        <v>79.11</v>
      </c>
      <c r="E9" s="459">
        <v>0</v>
      </c>
      <c r="F9" s="620">
        <v>22.474782608695655</v>
      </c>
      <c r="G9" s="455">
        <v>0</v>
      </c>
      <c r="H9" s="621">
        <v>148.1252173913044</v>
      </c>
      <c r="I9" s="459">
        <v>0</v>
      </c>
      <c r="J9" s="620">
        <v>629.08695652173913</v>
      </c>
      <c r="K9" s="455">
        <v>0</v>
      </c>
      <c r="L9" s="621">
        <v>7.04859965147977</v>
      </c>
      <c r="M9" s="457">
        <v>0</v>
      </c>
    </row>
    <row r="10" spans="2:14" ht="12.75" customHeight="1">
      <c r="B10" s="991">
        <v>45337</v>
      </c>
      <c r="C10" s="992"/>
      <c r="D10" s="619">
        <v>81.795714285714283</v>
      </c>
      <c r="E10" s="459">
        <v>0</v>
      </c>
      <c r="F10" s="620">
        <v>23.341904761904757</v>
      </c>
      <c r="G10" s="455">
        <v>0</v>
      </c>
      <c r="H10" s="621">
        <v>153.22761904761907</v>
      </c>
      <c r="I10" s="459">
        <v>0</v>
      </c>
      <c r="J10" s="620">
        <v>609.52380952380952</v>
      </c>
      <c r="K10" s="455">
        <v>0</v>
      </c>
      <c r="L10" s="621">
        <v>7.1909288282870696</v>
      </c>
      <c r="M10" s="457">
        <v>0</v>
      </c>
    </row>
    <row r="11" spans="2:14" ht="12.75" customHeight="1">
      <c r="B11" s="991">
        <v>45366</v>
      </c>
      <c r="C11" s="992"/>
      <c r="D11" s="619">
        <v>84.96142857142857</v>
      </c>
      <c r="E11" s="459">
        <v>0</v>
      </c>
      <c r="F11" s="620">
        <v>21.769047619047615</v>
      </c>
      <c r="G11" s="455">
        <v>0</v>
      </c>
      <c r="H11" s="621">
        <v>165.83952380952385</v>
      </c>
      <c r="I11" s="459">
        <v>0</v>
      </c>
      <c r="J11" s="620">
        <v>601.71428571428567</v>
      </c>
      <c r="K11" s="455">
        <v>0</v>
      </c>
      <c r="L11" s="621">
        <v>7.1795783247102198</v>
      </c>
      <c r="M11" s="457">
        <v>0</v>
      </c>
    </row>
    <row r="12" spans="2:14" ht="12.75" customHeight="1">
      <c r="B12" s="991">
        <v>45397</v>
      </c>
      <c r="C12" s="992"/>
      <c r="D12" s="619">
        <v>88.974545454545463</v>
      </c>
      <c r="E12" s="459">
        <v>0</v>
      </c>
      <c r="F12" s="620">
        <v>20.647272727272728</v>
      </c>
      <c r="G12" s="455">
        <v>0</v>
      </c>
      <c r="H12" s="621">
        <v>193.67499999999998</v>
      </c>
      <c r="I12" s="459">
        <v>0</v>
      </c>
      <c r="J12" s="620">
        <v>570.13636363636363</v>
      </c>
      <c r="K12" s="455">
        <v>0</v>
      </c>
      <c r="L12" s="621">
        <v>7.0574323069579297</v>
      </c>
      <c r="M12" s="457">
        <v>0</v>
      </c>
    </row>
    <row r="13" spans="2:14" ht="12.75" customHeight="1">
      <c r="B13" s="991">
        <v>45427</v>
      </c>
      <c r="C13" s="992"/>
      <c r="D13" s="619">
        <v>83.053913043478275</v>
      </c>
      <c r="E13" s="459">
        <v>0</v>
      </c>
      <c r="F13" s="620">
        <v>18.799565217391311</v>
      </c>
      <c r="G13" s="455">
        <v>0</v>
      </c>
      <c r="H13" s="621">
        <v>186.45739130434779</v>
      </c>
      <c r="I13" s="459">
        <v>0</v>
      </c>
      <c r="J13" s="620">
        <v>600.52173913043475</v>
      </c>
      <c r="K13" s="455">
        <v>0</v>
      </c>
      <c r="L13" s="621">
        <v>7.1852849081517602</v>
      </c>
      <c r="M13" s="457">
        <v>0</v>
      </c>
    </row>
    <row r="14" spans="2:14" ht="12.75" customHeight="1">
      <c r="B14" s="991">
        <v>45458</v>
      </c>
      <c r="C14" s="992"/>
      <c r="D14" s="619">
        <v>82.917500000000018</v>
      </c>
      <c r="E14" s="459">
        <v>0</v>
      </c>
      <c r="F14" s="620">
        <v>19.169500000000006</v>
      </c>
      <c r="G14" s="455">
        <v>0</v>
      </c>
      <c r="H14" s="621">
        <v>204.327</v>
      </c>
      <c r="I14" s="459">
        <v>0</v>
      </c>
      <c r="J14" s="620">
        <v>605.5</v>
      </c>
      <c r="K14" s="455">
        <v>0</v>
      </c>
      <c r="L14" s="621">
        <v>6.99450052611627</v>
      </c>
      <c r="M14" s="457">
        <v>0</v>
      </c>
    </row>
    <row r="15" spans="2:14" ht="12.75" customHeight="1">
      <c r="B15" s="991">
        <v>45488</v>
      </c>
      <c r="C15" s="992"/>
      <c r="D15" s="619">
        <v>84.048695652173905</v>
      </c>
      <c r="E15" s="459">
        <v>0</v>
      </c>
      <c r="F15" s="620">
        <v>19.351739130434787</v>
      </c>
      <c r="G15" s="455">
        <v>0</v>
      </c>
      <c r="H15" s="621">
        <v>214.54130434782607</v>
      </c>
      <c r="I15" s="459">
        <v>0</v>
      </c>
      <c r="J15" s="620">
        <v>567.04347826086962</v>
      </c>
      <c r="K15" s="455">
        <v>0</v>
      </c>
      <c r="L15" s="621">
        <v>7.06247279661841</v>
      </c>
      <c r="M15" s="457">
        <v>0</v>
      </c>
    </row>
    <row r="16" spans="2:14" ht="12.75" customHeight="1">
      <c r="B16" s="991">
        <v>45519</v>
      </c>
      <c r="C16" s="992"/>
      <c r="D16" s="619">
        <v>79.018636363636361</v>
      </c>
      <c r="E16" s="459">
        <v>0</v>
      </c>
      <c r="F16" s="620">
        <v>18.419545454545457</v>
      </c>
      <c r="G16" s="455">
        <v>0</v>
      </c>
      <c r="H16" s="621">
        <v>214.69545454545457</v>
      </c>
      <c r="I16" s="459">
        <v>0</v>
      </c>
      <c r="J16" s="620">
        <v>563.77272727272725</v>
      </c>
      <c r="K16" s="455">
        <v>0</v>
      </c>
      <c r="L16" s="621">
        <v>7.4571069863662904</v>
      </c>
      <c r="M16" s="457">
        <v>0</v>
      </c>
    </row>
    <row r="17" spans="2:13" ht="12.75" customHeight="1">
      <c r="B17" s="991">
        <v>45550</v>
      </c>
      <c r="C17" s="992"/>
      <c r="D17" s="619">
        <v>73.057619047619056</v>
      </c>
      <c r="E17" s="459">
        <v>0</v>
      </c>
      <c r="F17" s="620">
        <v>20.624761904761908</v>
      </c>
      <c r="G17" s="455">
        <v>0</v>
      </c>
      <c r="H17" s="621">
        <v>242.46190476190475</v>
      </c>
      <c r="I17" s="459">
        <v>0</v>
      </c>
      <c r="J17" s="620">
        <v>555.09523809523807</v>
      </c>
      <c r="K17" s="455">
        <v>0</v>
      </c>
      <c r="L17" s="621">
        <v>7.7190765899634997</v>
      </c>
      <c r="M17" s="457">
        <v>0</v>
      </c>
    </row>
    <row r="18" spans="2:13" ht="12.75" customHeight="1">
      <c r="B18" s="991">
        <v>45580</v>
      </c>
      <c r="C18" s="992"/>
      <c r="D18" s="619">
        <v>75.26652173913044</v>
      </c>
      <c r="E18" s="459">
        <v>0</v>
      </c>
      <c r="F18" s="620">
        <v>22.355217391304347</v>
      </c>
      <c r="G18" s="455">
        <v>0</v>
      </c>
      <c r="H18" s="621">
        <v>221.89565217391302</v>
      </c>
      <c r="I18" s="459">
        <v>0</v>
      </c>
      <c r="J18" s="620">
        <v>496.60869565217394</v>
      </c>
      <c r="K18" s="455">
        <v>0</v>
      </c>
      <c r="L18" s="621">
        <v>7.8485173399632302</v>
      </c>
      <c r="M18" s="457">
        <v>0</v>
      </c>
    </row>
    <row r="19" spans="2:13" ht="12.75" customHeight="1">
      <c r="B19" s="991">
        <v>45611</v>
      </c>
      <c r="C19" s="992"/>
      <c r="D19" s="619">
        <v>73.508571428571457</v>
      </c>
      <c r="E19" s="459">
        <v>0</v>
      </c>
      <c r="F19" s="620">
        <v>21.65523809523809</v>
      </c>
      <c r="G19" s="455">
        <v>0</v>
      </c>
      <c r="H19" s="621">
        <v>226.13000000000002</v>
      </c>
      <c r="I19" s="459">
        <v>0</v>
      </c>
      <c r="J19" s="620">
        <v>487.42857142857144</v>
      </c>
      <c r="K19" s="455">
        <v>0</v>
      </c>
      <c r="L19" s="621">
        <v>8.2353727621097708</v>
      </c>
      <c r="M19" s="457">
        <v>0</v>
      </c>
    </row>
    <row r="20" spans="2:13" ht="12.75" customHeight="1">
      <c r="B20" s="991">
        <v>45641</v>
      </c>
      <c r="C20" s="992"/>
      <c r="D20" s="619">
        <v>73.227727272727279</v>
      </c>
      <c r="E20" s="459">
        <v>0</v>
      </c>
      <c r="F20" s="620">
        <v>20.311818181818182</v>
      </c>
      <c r="G20" s="455">
        <v>0</v>
      </c>
      <c r="H20" s="621">
        <v>237.62181818181816</v>
      </c>
      <c r="I20" s="459">
        <v>0</v>
      </c>
      <c r="J20" s="620">
        <v>495.68181818181819</v>
      </c>
      <c r="K20" s="455">
        <v>0</v>
      </c>
      <c r="L20" s="621">
        <v>8.0211077482362203</v>
      </c>
      <c r="M20" s="457">
        <v>0</v>
      </c>
    </row>
    <row r="21" spans="2:13" ht="12.75" customHeight="1">
      <c r="B21" s="991">
        <v>45672</v>
      </c>
      <c r="C21" s="992"/>
      <c r="D21" s="619">
        <v>78.193913043478247</v>
      </c>
      <c r="E21" s="459">
        <v>0</v>
      </c>
      <c r="F21" s="620">
        <v>18.93</v>
      </c>
      <c r="G21" s="455">
        <v>0</v>
      </c>
      <c r="H21" s="621">
        <v>244.93913043478261</v>
      </c>
      <c r="I21" s="459">
        <v>0</v>
      </c>
      <c r="J21" s="620">
        <v>459.78260869565219</v>
      </c>
      <c r="K21" s="455">
        <v>0</v>
      </c>
      <c r="L21" s="621">
        <v>7.3316184593770402</v>
      </c>
      <c r="M21" s="457">
        <v>0</v>
      </c>
    </row>
    <row r="22" spans="2:13" ht="12.75" customHeight="1">
      <c r="B22" s="991">
        <v>45703</v>
      </c>
      <c r="C22" s="992"/>
      <c r="D22" s="619">
        <v>75.193000000000012</v>
      </c>
      <c r="E22" s="459">
        <v>0</v>
      </c>
      <c r="F22" s="620">
        <v>20.185499999999998</v>
      </c>
      <c r="G22" s="455">
        <v>0</v>
      </c>
      <c r="H22" s="621">
        <v>263.04500000000002</v>
      </c>
      <c r="I22" s="459">
        <v>0</v>
      </c>
      <c r="J22" s="620">
        <v>423.5</v>
      </c>
      <c r="K22" s="455">
        <v>0</v>
      </c>
      <c r="L22" s="621">
        <v>7.3878193194395498</v>
      </c>
      <c r="M22" s="457">
        <v>0</v>
      </c>
    </row>
    <row r="23" spans="2:13" ht="12.75" customHeight="1">
      <c r="B23" s="991">
        <v>45732</v>
      </c>
      <c r="C23" s="992"/>
      <c r="D23" s="619">
        <v>71.741428571428557</v>
      </c>
      <c r="E23" s="459">
        <v>0</v>
      </c>
      <c r="F23" s="620">
        <v>19.05619047619048</v>
      </c>
      <c r="G23" s="455">
        <v>0</v>
      </c>
      <c r="H23" s="621">
        <v>257.68428571428569</v>
      </c>
      <c r="I23" s="459">
        <v>0</v>
      </c>
      <c r="J23" s="620">
        <v>417</v>
      </c>
      <c r="K23" s="455">
        <v>0</v>
      </c>
      <c r="L23" s="621">
        <v>7.2459423908072198</v>
      </c>
      <c r="M23" s="457">
        <v>0</v>
      </c>
    </row>
    <row r="24" spans="2:13" ht="12.75" customHeight="1">
      <c r="B24" s="991">
        <v>45763</v>
      </c>
      <c r="C24" s="992"/>
      <c r="D24" s="619">
        <v>66.927272727272708</v>
      </c>
      <c r="E24" s="459">
        <v>0</v>
      </c>
      <c r="F24" s="620">
        <v>18.171818181818182</v>
      </c>
      <c r="G24" s="455">
        <v>0</v>
      </c>
      <c r="H24" s="621">
        <v>246.54909090909089</v>
      </c>
      <c r="I24" s="459">
        <v>0</v>
      </c>
      <c r="J24" s="620">
        <v>403.90909090909093</v>
      </c>
      <c r="K24" s="455">
        <v>0</v>
      </c>
      <c r="L24" s="621">
        <v>6.5900423862980899</v>
      </c>
      <c r="M24" s="457">
        <v>0</v>
      </c>
    </row>
    <row r="25" spans="2:13" ht="12.75" customHeight="1">
      <c r="B25" s="991">
        <v>45793</v>
      </c>
      <c r="C25" s="992"/>
      <c r="D25" s="619">
        <v>64.092727272727274</v>
      </c>
      <c r="E25" s="459">
        <v>0</v>
      </c>
      <c r="F25" s="620">
        <v>17.431363636363635</v>
      </c>
      <c r="G25" s="455">
        <v>0</v>
      </c>
      <c r="H25" s="621">
        <v>237.30318181818177</v>
      </c>
      <c r="I25" s="459">
        <v>0</v>
      </c>
      <c r="J25" s="620">
        <v>396.45454545454544</v>
      </c>
      <c r="K25" s="455">
        <v>0</v>
      </c>
      <c r="L25" s="621">
        <v>7.1353176094381299</v>
      </c>
      <c r="M25" s="457">
        <v>0</v>
      </c>
    </row>
    <row r="26" spans="2:13" ht="12.75" customHeight="1">
      <c r="B26" s="991">
        <v>45824</v>
      </c>
      <c r="C26" s="992"/>
      <c r="D26" s="619">
        <v>69.846666666666678</v>
      </c>
      <c r="E26" s="459">
        <v>0</v>
      </c>
      <c r="F26" s="620">
        <v>16.226190476190474</v>
      </c>
      <c r="G26" s="455">
        <v>0</v>
      </c>
      <c r="H26" s="621">
        <v>196.21380952380954</v>
      </c>
      <c r="I26" s="459">
        <v>0</v>
      </c>
      <c r="J26" s="620">
        <v>385.71428571428572</v>
      </c>
      <c r="K26" s="455">
        <v>0</v>
      </c>
      <c r="L26" s="621">
        <v>6.6290751869304003</v>
      </c>
      <c r="M26" s="457">
        <v>0</v>
      </c>
    </row>
    <row r="27" spans="2:13" ht="12.75" customHeight="1">
      <c r="B27" s="991">
        <v>45854</v>
      </c>
      <c r="C27" s="992"/>
      <c r="D27" s="619">
        <v>69.564782608695637</v>
      </c>
      <c r="E27" s="459">
        <v>0</v>
      </c>
      <c r="F27" s="620">
        <v>16.364782608695656</v>
      </c>
      <c r="G27" s="455">
        <v>0</v>
      </c>
      <c r="H27" s="621">
        <v>167.16782608695652</v>
      </c>
      <c r="I27" s="459">
        <v>0</v>
      </c>
      <c r="J27" s="620">
        <v>367.56521739130437</v>
      </c>
      <c r="K27" s="455">
        <v>0</v>
      </c>
      <c r="L27" s="621">
        <v>7.2824163505913502</v>
      </c>
      <c r="M27" s="457">
        <v>0</v>
      </c>
    </row>
    <row r="28" spans="2:13" ht="12.75" customHeight="1">
      <c r="B28" s="991">
        <v>45885</v>
      </c>
      <c r="C28" s="992"/>
      <c r="D28" s="619">
        <v>67.244285714285709</v>
      </c>
      <c r="E28" s="459">
        <v>0</v>
      </c>
      <c r="F28" s="620">
        <v>16.389523809523808</v>
      </c>
      <c r="G28" s="455">
        <v>0</v>
      </c>
      <c r="H28" s="621">
        <v>198.86095238095237</v>
      </c>
      <c r="I28" s="459">
        <v>0</v>
      </c>
      <c r="J28" s="620">
        <v>351.23809523809524</v>
      </c>
      <c r="K28" s="455">
        <v>0</v>
      </c>
      <c r="L28" s="621">
        <v>6.82550581554265</v>
      </c>
      <c r="M28" s="457">
        <v>0</v>
      </c>
    </row>
    <row r="29" spans="2:13" ht="12.75" customHeight="1">
      <c r="B29" s="991">
        <v>45916</v>
      </c>
      <c r="C29" s="992"/>
      <c r="D29" s="619">
        <v>67.609090909090909</v>
      </c>
      <c r="E29" s="459">
        <v>0</v>
      </c>
      <c r="F29" s="620">
        <v>15.79</v>
      </c>
      <c r="G29" s="455">
        <v>0</v>
      </c>
      <c r="H29" s="621">
        <v>210.84136363636364</v>
      </c>
      <c r="I29" s="459">
        <v>0</v>
      </c>
      <c r="J29" s="620">
        <v>348</v>
      </c>
      <c r="K29" s="455">
        <v>0</v>
      </c>
      <c r="L29" s="621">
        <v>6.72714648869702</v>
      </c>
      <c r="M29" s="457">
        <v>0</v>
      </c>
    </row>
    <row r="30" spans="2:13" ht="12.75" customHeight="1">
      <c r="B30" s="380"/>
      <c r="C30" s="403"/>
      <c r="D30" s="395"/>
      <c r="E30" s="383"/>
      <c r="F30" s="404"/>
      <c r="G30" s="405"/>
      <c r="H30" s="403"/>
      <c r="I30" s="403"/>
      <c r="J30" s="404"/>
      <c r="K30" s="405"/>
      <c r="M30" s="622"/>
    </row>
    <row r="31" spans="2:13" ht="12.75" customHeight="1">
      <c r="B31" s="859" t="str">
        <f>"Moyenne jan-"&amp;TEXT(B29,"mmm aa")</f>
        <v>Moyenne jan-sept 25</v>
      </c>
      <c r="C31" s="863"/>
      <c r="D31" s="623">
        <v>70.045907501516197</v>
      </c>
      <c r="E31" s="624"/>
      <c r="F31" s="625">
        <v>17.616152132086917</v>
      </c>
      <c r="G31" s="465"/>
      <c r="H31" s="626">
        <v>224.73384894493586</v>
      </c>
      <c r="I31" s="626"/>
      <c r="J31" s="625">
        <v>394.79598260033049</v>
      </c>
      <c r="K31" s="465"/>
      <c r="L31" s="626">
        <v>7.0172093341246056</v>
      </c>
      <c r="M31" s="447"/>
    </row>
    <row r="32" spans="2:13" ht="12.75" customHeight="1">
      <c r="B32" s="859" t="str">
        <f>"Moyenne jan-"&amp;TEXT(B29-365.2,"mmm aa")</f>
        <v>Moyenne jan-sept 24</v>
      </c>
      <c r="C32" s="863"/>
      <c r="D32" s="623">
        <v>81.882005824288441</v>
      </c>
      <c r="E32" s="386"/>
      <c r="F32" s="627">
        <v>20.510902158228248</v>
      </c>
      <c r="G32" s="466"/>
      <c r="H32" s="626">
        <v>191.48337946755339</v>
      </c>
      <c r="I32" s="410"/>
      <c r="J32" s="627">
        <v>589.15495535060757</v>
      </c>
      <c r="K32" s="466"/>
      <c r="L32" s="626">
        <v>7.2105534354056902</v>
      </c>
      <c r="M32" s="447"/>
    </row>
    <row r="33" spans="2:13" ht="12.75" customHeight="1" thickBot="1">
      <c r="B33" s="601" t="s">
        <v>5</v>
      </c>
      <c r="C33" s="728" t="str">
        <f>IF(MONTH(B29)&lt;7,MONTH(B29)&amp;" premiers mois",MONTH(B29)&amp;" mois")</f>
        <v>9 mois</v>
      </c>
      <c r="D33" s="609">
        <v>-0.14455066413702011</v>
      </c>
      <c r="E33" s="605"/>
      <c r="F33" s="628">
        <v>-0.14113226243342303</v>
      </c>
      <c r="G33" s="629"/>
      <c r="H33" s="605">
        <v>0.17364676542601298</v>
      </c>
      <c r="I33" s="605"/>
      <c r="J33" s="628">
        <v>-0.32989448868271598</v>
      </c>
      <c r="K33" s="629"/>
      <c r="L33" s="628">
        <v>-2.6814044582446961E-2</v>
      </c>
      <c r="M33" s="630"/>
    </row>
    <row r="34" spans="2:13" ht="12.75" customHeight="1">
      <c r="B34" s="631" t="s">
        <v>180</v>
      </c>
      <c r="I34" s="316" t="s">
        <v>112</v>
      </c>
      <c r="J34" s="316" t="s">
        <v>267</v>
      </c>
    </row>
    <row r="35" spans="2:13" ht="12.75" customHeight="1">
      <c r="B35" s="317"/>
    </row>
  </sheetData>
  <mergeCells count="39">
    <mergeCell ref="B6:C6"/>
    <mergeCell ref="B16:C16"/>
    <mergeCell ref="B17:C17"/>
    <mergeCell ref="B18:C18"/>
    <mergeCell ref="B19:C19"/>
    <mergeCell ref="B14:C14"/>
    <mergeCell ref="B13:C13"/>
    <mergeCell ref="B11:C11"/>
    <mergeCell ref="B12:C12"/>
    <mergeCell ref="B15:C15"/>
    <mergeCell ref="B32:C32"/>
    <mergeCell ref="B9:C9"/>
    <mergeCell ref="B10:C10"/>
    <mergeCell ref="B7:C7"/>
    <mergeCell ref="B8:C8"/>
    <mergeCell ref="B24:C24"/>
    <mergeCell ref="B27:C27"/>
    <mergeCell ref="B28:C28"/>
    <mergeCell ref="B29:C29"/>
    <mergeCell ref="B31:C31"/>
    <mergeCell ref="B25:C25"/>
    <mergeCell ref="B26:C26"/>
    <mergeCell ref="B20:C20"/>
    <mergeCell ref="B21:C21"/>
    <mergeCell ref="B22:C22"/>
    <mergeCell ref="B23:C23"/>
    <mergeCell ref="B1:M2"/>
    <mergeCell ref="L4:M4"/>
    <mergeCell ref="L5:M5"/>
    <mergeCell ref="D3:M3"/>
    <mergeCell ref="B3:C5"/>
    <mergeCell ref="D4:E4"/>
    <mergeCell ref="F4:G4"/>
    <mergeCell ref="H4:I4"/>
    <mergeCell ref="J4:K4"/>
    <mergeCell ref="D5:E5"/>
    <mergeCell ref="F5:G5"/>
    <mergeCell ref="H5:I5"/>
    <mergeCell ref="J5:K5"/>
  </mergeCells>
  <conditionalFormatting sqref="D33 F33 H33 J33">
    <cfRule type="cellIs" dxfId="1" priority="5" operator="lessThan">
      <formula>0</formula>
    </cfRule>
  </conditionalFormatting>
  <conditionalFormatting sqref="L33">
    <cfRule type="cellIs" dxfId="0" priority="1" operator="lessThan">
      <formula>0</formula>
    </cfRule>
  </conditionalFormatting>
  <printOptions horizontalCentered="1" verticalCentered="1"/>
  <pageMargins left="0" right="0" top="1.3779527559055118" bottom="0.59055118110236227" header="0" footer="0"/>
  <pageSetup paperSize="9" scale="73" firstPageNumber="39" orientation="portrait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   </oddFoot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5">
    <tabColor rgb="FF00B0F0"/>
  </sheetPr>
  <dimension ref="A1:L71"/>
  <sheetViews>
    <sheetView view="pageLayout" zoomScale="80" zoomScaleNormal="62" zoomScaleSheetLayoutView="90" zoomScalePageLayoutView="80" workbookViewId="0">
      <selection activeCell="C4" sqref="C4"/>
    </sheetView>
  </sheetViews>
  <sheetFormatPr baseColWidth="10" defaultColWidth="11.44140625" defaultRowHeight="14.4"/>
  <cols>
    <col min="1" max="1" width="47.6640625" style="46" customWidth="1"/>
    <col min="2" max="2" width="16" style="46" customWidth="1"/>
    <col min="3" max="3" width="17.33203125" style="46" customWidth="1"/>
    <col min="4" max="4" width="15.6640625" style="46" customWidth="1"/>
    <col min="5" max="6" width="14.6640625" style="46" customWidth="1"/>
    <col min="7" max="16384" width="11.44140625" style="46"/>
  </cols>
  <sheetData>
    <row r="1" spans="1:12" ht="33" customHeight="1">
      <c r="A1" s="798" t="s">
        <v>243</v>
      </c>
      <c r="B1" s="795"/>
      <c r="C1" s="795"/>
      <c r="D1" s="795"/>
      <c r="E1" s="796"/>
      <c r="F1" s="129"/>
    </row>
    <row r="2" spans="1:12" ht="62.25" customHeight="1" thickBot="1">
      <c r="A2" s="110"/>
      <c r="B2" s="111" t="s">
        <v>236</v>
      </c>
      <c r="C2" s="111" t="s">
        <v>237</v>
      </c>
      <c r="D2" s="111" t="s">
        <v>238</v>
      </c>
      <c r="E2" s="112" t="s">
        <v>239</v>
      </c>
      <c r="F2" s="130"/>
    </row>
    <row r="3" spans="1:12">
      <c r="A3" s="65" t="s">
        <v>196</v>
      </c>
      <c r="B3" s="101"/>
      <c r="C3" s="102"/>
      <c r="D3" s="103"/>
      <c r="E3" s="124"/>
    </row>
    <row r="4" spans="1:12">
      <c r="A4" s="47" t="s">
        <v>244</v>
      </c>
      <c r="B4" s="91"/>
      <c r="C4" s="61"/>
      <c r="E4" s="137"/>
    </row>
    <row r="5" spans="1:12">
      <c r="A5" s="131" t="s">
        <v>219</v>
      </c>
      <c r="B5" s="121">
        <v>0.11799999999999999</v>
      </c>
      <c r="C5" s="115">
        <v>8.0000000000000002E-3</v>
      </c>
      <c r="D5" s="122">
        <v>2.1000000000000001E-2</v>
      </c>
      <c r="E5" s="125">
        <v>0.13400000000000001</v>
      </c>
      <c r="F5" s="116"/>
      <c r="H5" s="108"/>
    </row>
    <row r="6" spans="1:12">
      <c r="A6" s="131" t="s">
        <v>220</v>
      </c>
      <c r="B6" s="121">
        <v>0.53900000000000003</v>
      </c>
      <c r="C6" s="115">
        <v>0.77700000000000002</v>
      </c>
      <c r="D6" s="122">
        <v>0.66100000000000003</v>
      </c>
      <c r="E6" s="125">
        <v>0.62</v>
      </c>
      <c r="F6" s="116"/>
    </row>
    <row r="7" spans="1:12">
      <c r="A7" s="131" t="s">
        <v>221</v>
      </c>
      <c r="B7" s="121">
        <v>0.29699999999999999</v>
      </c>
      <c r="C7" s="115">
        <v>0.16200000000000001</v>
      </c>
      <c r="D7" s="122">
        <v>0.25600000000000001</v>
      </c>
      <c r="E7" s="125">
        <v>0.193</v>
      </c>
      <c r="F7" s="116"/>
    </row>
    <row r="8" spans="1:12" ht="15.6">
      <c r="A8" s="120" t="s">
        <v>215</v>
      </c>
      <c r="B8" s="117">
        <v>-0.17899999999999999</v>
      </c>
      <c r="C8" s="118">
        <v>-0.154</v>
      </c>
      <c r="D8" s="119">
        <v>-0.23400000000000001</v>
      </c>
      <c r="E8" s="126">
        <v>-5.8999999999999997E-2</v>
      </c>
      <c r="F8" s="119"/>
    </row>
    <row r="9" spans="1:12">
      <c r="A9" s="89"/>
      <c r="B9" s="92"/>
      <c r="C9" s="62"/>
      <c r="D9" s="88"/>
      <c r="E9" s="127"/>
      <c r="F9" s="48"/>
      <c r="H9" s="109"/>
      <c r="I9" s="109"/>
    </row>
    <row r="10" spans="1:12">
      <c r="A10" s="47" t="s">
        <v>197</v>
      </c>
      <c r="B10" s="91"/>
      <c r="C10" s="61"/>
      <c r="D10" s="90"/>
      <c r="E10" s="127"/>
      <c r="F10" s="48"/>
    </row>
    <row r="11" spans="1:12">
      <c r="A11" s="89" t="s">
        <v>198</v>
      </c>
      <c r="B11" s="114">
        <v>-7.5870967741935497E-2</v>
      </c>
      <c r="C11" s="115">
        <v>-7.5870967741935497E-2</v>
      </c>
      <c r="D11" s="116">
        <v>-3.79354838709677E-2</v>
      </c>
      <c r="E11" s="125">
        <v>-5.6903225806451602E-2</v>
      </c>
      <c r="F11" s="116"/>
      <c r="H11" s="49" t="str">
        <f>B2</f>
        <v>2nd trimestre 
par rapport au 1er trimestre</v>
      </c>
      <c r="I11" s="49" t="str">
        <f>C2</f>
        <v>3ème trimestre 
par rapport au 2nd trimestre</v>
      </c>
      <c r="J11" s="49" t="str">
        <f>D2</f>
        <v>Perspective d'évolution au 4ème trimestre</v>
      </c>
      <c r="K11" s="49" t="str">
        <f>E2</f>
        <v>2nd trim. 2013
par rapport au 2nd trim. 2012</v>
      </c>
      <c r="L11" s="49" t="e">
        <f>#REF!</f>
        <v>#REF!</v>
      </c>
    </row>
    <row r="12" spans="1:12">
      <c r="A12" s="89" t="s">
        <v>199</v>
      </c>
      <c r="B12" s="114">
        <v>0.14699999999999999</v>
      </c>
      <c r="C12" s="115">
        <v>-0.14699999999999999</v>
      </c>
      <c r="D12" s="116">
        <v>-0.441</v>
      </c>
      <c r="E12" s="125">
        <v>0</v>
      </c>
      <c r="F12" s="116"/>
      <c r="G12" s="46" t="str">
        <f>A11</f>
        <v>Agriculture, élevage et sylviculture</v>
      </c>
      <c r="H12" s="109">
        <f>B11</f>
        <v>-7.5870967741935497E-2</v>
      </c>
      <c r="I12" s="109">
        <f>C11</f>
        <v>-7.5870967741935497E-2</v>
      </c>
      <c r="J12" s="109">
        <f>D11</f>
        <v>-3.79354838709677E-2</v>
      </c>
      <c r="K12" s="109">
        <f>E11</f>
        <v>-5.6903225806451602E-2</v>
      </c>
      <c r="L12" s="90" t="e">
        <f>#REF!</f>
        <v>#REF!</v>
      </c>
    </row>
    <row r="13" spans="1:12">
      <c r="A13" s="89" t="s">
        <v>200</v>
      </c>
      <c r="B13" s="114">
        <v>-0.353414634146341</v>
      </c>
      <c r="C13" s="115">
        <v>-4.5907859078590803E-2</v>
      </c>
      <c r="D13" s="116">
        <v>-1.49647696476965E-2</v>
      </c>
      <c r="E13" s="125">
        <v>-0.20236314363143601</v>
      </c>
      <c r="F13" s="116"/>
      <c r="G13" s="46" t="str">
        <f>A15</f>
        <v>Textiles</v>
      </c>
      <c r="H13" s="109">
        <f>B15</f>
        <v>-0.29644071146245099</v>
      </c>
      <c r="I13" s="109">
        <f>C15</f>
        <v>-0.257865612648221</v>
      </c>
      <c r="J13" s="109">
        <f>D15</f>
        <v>-0.184576086956522</v>
      </c>
      <c r="K13" s="109">
        <f>E15</f>
        <v>-0.34024505928853799</v>
      </c>
      <c r="L13" s="90" t="e">
        <f>#REF!</f>
        <v>#REF!</v>
      </c>
    </row>
    <row r="14" spans="1:12">
      <c r="A14" s="89" t="s">
        <v>201</v>
      </c>
      <c r="B14" s="114">
        <v>-0.7056</v>
      </c>
      <c r="C14" s="115">
        <v>-0.3528</v>
      </c>
      <c r="D14" s="116">
        <v>0</v>
      </c>
      <c r="E14" s="125">
        <v>-0.7056</v>
      </c>
      <c r="F14" s="116"/>
      <c r="G14" s="46" t="str">
        <f>A21</f>
        <v>Banques</v>
      </c>
      <c r="H14" s="109">
        <f>B21</f>
        <v>7.4183908045977007E-2</v>
      </c>
      <c r="I14" s="109">
        <f>C21</f>
        <v>-7.2103448275862098E-2</v>
      </c>
      <c r="J14" s="109">
        <f>D21</f>
        <v>-9.6137931034482801E-2</v>
      </c>
      <c r="K14" s="109">
        <f>E21</f>
        <v>0.122252873563218</v>
      </c>
      <c r="L14" s="90" t="e">
        <f>#REF!</f>
        <v>#REF!</v>
      </c>
    </row>
    <row r="15" spans="1:12">
      <c r="A15" s="89" t="s">
        <v>202</v>
      </c>
      <c r="B15" s="114">
        <v>-0.29644071146245099</v>
      </c>
      <c r="C15" s="115">
        <v>-0.257865612648221</v>
      </c>
      <c r="D15" s="116">
        <v>-0.184576086956522</v>
      </c>
      <c r="E15" s="125">
        <v>-0.34024505928853799</v>
      </c>
      <c r="F15" s="116"/>
    </row>
    <row r="16" spans="1:12">
      <c r="A16" s="89" t="s">
        <v>203</v>
      </c>
      <c r="B16" s="114">
        <v>-0.14485954500494599</v>
      </c>
      <c r="C16" s="115">
        <v>-0.21309099901087999</v>
      </c>
      <c r="D16" s="116">
        <v>-0.156416419386746</v>
      </c>
      <c r="E16" s="125">
        <v>-0.34820474777448102</v>
      </c>
      <c r="F16" s="116"/>
    </row>
    <row r="17" spans="1:10">
      <c r="A17" s="89" t="s">
        <v>204</v>
      </c>
      <c r="B17" s="114">
        <v>0.11025</v>
      </c>
      <c r="C17" s="115">
        <v>0</v>
      </c>
      <c r="D17" s="116">
        <v>0</v>
      </c>
      <c r="E17" s="125">
        <v>0.11025</v>
      </c>
      <c r="F17" s="116"/>
      <c r="G17" s="46" t="s">
        <v>49</v>
      </c>
      <c r="H17" s="46">
        <v>2.9462125101500813</v>
      </c>
      <c r="I17" s="46">
        <v>8.5358975012288507</v>
      </c>
      <c r="J17" s="46">
        <v>-3.3197910061650515</v>
      </c>
    </row>
    <row r="18" spans="1:10">
      <c r="A18" s="89" t="s">
        <v>205</v>
      </c>
      <c r="B18" s="114">
        <v>-0.68177854122621595</v>
      </c>
      <c r="C18" s="115">
        <v>-0.56691860465116295</v>
      </c>
      <c r="D18" s="116">
        <v>-0.47673995771670202</v>
      </c>
      <c r="E18" s="125">
        <v>-0.48321458773784398</v>
      </c>
      <c r="F18" s="116"/>
      <c r="G18" s="46" t="s">
        <v>37</v>
      </c>
      <c r="H18" s="46">
        <v>4.5098261369946879</v>
      </c>
      <c r="I18" s="46">
        <v>10.702953620782507</v>
      </c>
      <c r="J18" s="46">
        <v>-0.19009475724354186</v>
      </c>
    </row>
    <row r="19" spans="1:10">
      <c r="A19" s="89" t="s">
        <v>43</v>
      </c>
      <c r="B19" s="114">
        <v>-0.198673026928925</v>
      </c>
      <c r="C19" s="115">
        <v>-0.19531009957325701</v>
      </c>
      <c r="D19" s="116">
        <v>-0.14505601608868399</v>
      </c>
      <c r="E19" s="125">
        <v>-0.20177554323833799</v>
      </c>
      <c r="F19" s="116"/>
      <c r="G19" s="46" t="s">
        <v>38</v>
      </c>
      <c r="H19" s="46">
        <v>1.6380572285603634</v>
      </c>
      <c r="I19" s="46">
        <v>1.8049466478324838</v>
      </c>
      <c r="J19" s="46">
        <v>-7.9795667050436503</v>
      </c>
    </row>
    <row r="20" spans="1:10">
      <c r="A20" s="89" t="s">
        <v>206</v>
      </c>
      <c r="B20" s="114">
        <v>-1.7841399539074002E-2</v>
      </c>
      <c r="C20" s="115">
        <v>-6.7611565053425499E-3</v>
      </c>
      <c r="D20" s="116">
        <v>-0.46517179970668299</v>
      </c>
      <c r="E20" s="125">
        <v>0.431007018646554</v>
      </c>
      <c r="F20" s="116"/>
      <c r="G20" s="46" t="s">
        <v>39</v>
      </c>
      <c r="H20" s="46">
        <v>1.0000000000000009</v>
      </c>
      <c r="I20" s="46">
        <v>30.360941658042218</v>
      </c>
      <c r="J20" s="46">
        <v>9.9087770167827216E-2</v>
      </c>
    </row>
    <row r="21" spans="1:10">
      <c r="A21" s="89" t="s">
        <v>207</v>
      </c>
      <c r="B21" s="114">
        <v>7.4183908045977007E-2</v>
      </c>
      <c r="C21" s="115">
        <v>-7.2103448275862098E-2</v>
      </c>
      <c r="D21" s="116">
        <v>-9.6137931034482801E-2</v>
      </c>
      <c r="E21" s="125">
        <v>0.122252873563218</v>
      </c>
      <c r="F21" s="116"/>
      <c r="G21" s="46" t="s">
        <v>51</v>
      </c>
      <c r="H21" s="46">
        <v>0</v>
      </c>
      <c r="I21" s="46">
        <v>57.269683648731196</v>
      </c>
      <c r="J21" s="46">
        <v>34.019417224528596</v>
      </c>
    </row>
    <row r="22" spans="1:10">
      <c r="A22" s="89" t="s">
        <v>82</v>
      </c>
      <c r="B22" s="114">
        <v>5.5125E-2</v>
      </c>
      <c r="C22" s="115">
        <v>0</v>
      </c>
      <c r="D22" s="116">
        <v>0</v>
      </c>
      <c r="E22" s="125">
        <v>5.5125E-2</v>
      </c>
      <c r="F22" s="116"/>
      <c r="G22" s="46" t="s">
        <v>52</v>
      </c>
      <c r="H22" s="46">
        <v>9.0000000000000071</v>
      </c>
      <c r="I22" s="46">
        <v>-11.151403639278456</v>
      </c>
      <c r="J22" s="46">
        <v>54.723853131521885</v>
      </c>
    </row>
    <row r="23" spans="1:10">
      <c r="A23" s="150" t="s">
        <v>268</v>
      </c>
      <c r="B23" s="114">
        <v>-0.225923817496861</v>
      </c>
      <c r="C23" s="115">
        <v>-0.168020929259104</v>
      </c>
      <c r="D23" s="116">
        <v>-0.176103809125157</v>
      </c>
      <c r="E23" s="125">
        <v>-0.17868229384679801</v>
      </c>
      <c r="F23" s="116"/>
      <c r="G23" s="46" t="s">
        <v>40</v>
      </c>
      <c r="H23" s="46">
        <v>6.8999999999999728</v>
      </c>
      <c r="I23" s="46">
        <v>-0.40580360195949794</v>
      </c>
      <c r="J23" s="46">
        <v>7.5186169057480878</v>
      </c>
    </row>
    <row r="24" spans="1:10">
      <c r="A24" s="89" t="s">
        <v>208</v>
      </c>
      <c r="B24" s="114">
        <v>-0.10581205673758901</v>
      </c>
      <c r="C24" s="115">
        <v>0.15094326241134801</v>
      </c>
      <c r="D24" s="116">
        <v>0</v>
      </c>
      <c r="E24" s="125">
        <v>0.10581205673758901</v>
      </c>
      <c r="F24" s="116"/>
      <c r="G24" s="46" t="s">
        <v>53</v>
      </c>
      <c r="H24" s="46">
        <v>12.47</v>
      </c>
      <c r="I24" s="46">
        <v>-5.9</v>
      </c>
      <c r="J24" s="46">
        <v>-1.7826894878524999</v>
      </c>
    </row>
    <row r="25" spans="1:10">
      <c r="A25" s="89" t="s">
        <v>209</v>
      </c>
      <c r="B25" s="114">
        <v>4.9690140845070402E-3</v>
      </c>
      <c r="C25" s="115">
        <v>0</v>
      </c>
      <c r="D25" s="116">
        <v>0</v>
      </c>
      <c r="E25" s="125">
        <v>0.16072394366197201</v>
      </c>
      <c r="F25" s="116"/>
      <c r="G25" s="46" t="s">
        <v>54</v>
      </c>
      <c r="H25" s="46">
        <v>3.0000000000000027</v>
      </c>
      <c r="I25" s="46">
        <v>9.9999999999988987E-2</v>
      </c>
      <c r="J25" s="46">
        <v>17.304839742126198</v>
      </c>
    </row>
    <row r="26" spans="1:10">
      <c r="A26" s="89" t="s">
        <v>210</v>
      </c>
      <c r="B26" s="114">
        <v>-9.6323376623376603E-2</v>
      </c>
      <c r="C26" s="115">
        <v>-0.112851948051948</v>
      </c>
      <c r="D26" s="116">
        <v>-5.75714285714286E-2</v>
      </c>
      <c r="E26" s="125">
        <v>-0.112851948051948</v>
      </c>
      <c r="F26" s="116"/>
      <c r="G26" s="46" t="s">
        <v>55</v>
      </c>
      <c r="H26" s="46">
        <v>-9.0999999999999854</v>
      </c>
      <c r="I26" s="46">
        <v>-5.9000000000000057</v>
      </c>
      <c r="J26" s="46">
        <v>-14.511738983255263</v>
      </c>
    </row>
    <row r="27" spans="1:10" ht="15" thickBot="1">
      <c r="A27" s="50"/>
      <c r="B27" s="93"/>
      <c r="C27" s="64"/>
      <c r="D27" s="63"/>
      <c r="E27" s="128"/>
      <c r="F27" s="48"/>
      <c r="G27" s="46" t="s">
        <v>56</v>
      </c>
      <c r="H27" s="46">
        <v>-5.500000000000016</v>
      </c>
      <c r="I27" s="46">
        <v>-19.274708209052349</v>
      </c>
      <c r="J27" s="46">
        <v>3.0000000000000249</v>
      </c>
    </row>
    <row r="28" spans="1:10">
      <c r="A28" s="123" t="s">
        <v>211</v>
      </c>
      <c r="B28" s="48"/>
      <c r="C28" s="48"/>
      <c r="D28" s="48"/>
      <c r="E28" s="48"/>
      <c r="F28" s="48"/>
      <c r="G28" s="46" t="s">
        <v>57</v>
      </c>
      <c r="H28" s="46">
        <v>-7.2999999999999954</v>
      </c>
      <c r="I28" s="46">
        <v>-0.20000000000000018</v>
      </c>
      <c r="J28" s="46">
        <v>-7.6308805208557873</v>
      </c>
    </row>
    <row r="29" spans="1:10">
      <c r="B29" s="48"/>
      <c r="C29" s="48"/>
      <c r="D29" s="48"/>
      <c r="E29" s="48"/>
      <c r="F29" s="48"/>
      <c r="G29" s="46" t="s">
        <v>58</v>
      </c>
      <c r="H29" s="46">
        <v>-4.3999999999999932</v>
      </c>
      <c r="I29" s="46">
        <v>-24.579066346668434</v>
      </c>
      <c r="J29" s="46">
        <v>7.2858866307657921</v>
      </c>
    </row>
    <row r="30" spans="1:10">
      <c r="B30" s="48"/>
      <c r="C30" s="48"/>
      <c r="D30" s="48"/>
      <c r="E30" s="48"/>
      <c r="F30" s="48"/>
      <c r="G30" s="46" t="s">
        <v>59</v>
      </c>
      <c r="H30" s="46">
        <v>-5.100000000000005</v>
      </c>
      <c r="I30" s="46">
        <v>-6.2000000000000055</v>
      </c>
      <c r="J30" s="46">
        <v>0</v>
      </c>
    </row>
    <row r="31" spans="1:10">
      <c r="G31" s="46" t="s">
        <v>60</v>
      </c>
      <c r="H31" s="46">
        <v>9.2000000000000313</v>
      </c>
      <c r="I31" s="46">
        <v>-33.666666666666679</v>
      </c>
      <c r="J31" s="46">
        <v>-12.729617377376401</v>
      </c>
    </row>
    <row r="32" spans="1:10">
      <c r="G32" s="46" t="s">
        <v>61</v>
      </c>
      <c r="H32" s="46">
        <v>12.000000000000032</v>
      </c>
      <c r="I32" s="46">
        <v>-4.2264763716109215</v>
      </c>
      <c r="J32" s="46">
        <v>3.3329702634597336</v>
      </c>
    </row>
    <row r="33" spans="7:10">
      <c r="G33" s="46" t="s">
        <v>62</v>
      </c>
      <c r="H33" s="46">
        <v>40.09999999999998</v>
      </c>
      <c r="I33" s="46">
        <v>-21.799999999999965</v>
      </c>
      <c r="J33" s="46">
        <v>-17.024798056345258</v>
      </c>
    </row>
    <row r="34" spans="7:10">
      <c r="G34" s="46" t="s">
        <v>63</v>
      </c>
      <c r="H34" s="46">
        <v>-29.300000000000004</v>
      </c>
      <c r="I34" s="46">
        <v>1.6900000000000137</v>
      </c>
      <c r="J34" s="46">
        <v>-9.2929115753886506</v>
      </c>
    </row>
    <row r="35" spans="7:10">
      <c r="G35" s="46" t="s">
        <v>64</v>
      </c>
      <c r="H35" s="46">
        <v>-19.662857181907111</v>
      </c>
      <c r="I35" s="46">
        <v>-28.675662065328556</v>
      </c>
      <c r="J35" s="46">
        <v>-44.490313333995665</v>
      </c>
    </row>
    <row r="36" spans="7:10">
      <c r="G36" s="46" t="s">
        <v>65</v>
      </c>
      <c r="H36" s="46">
        <v>-19.000000000000007</v>
      </c>
      <c r="I36" s="46">
        <v>24.300000000000011</v>
      </c>
      <c r="J36" s="46">
        <v>22.737255602241689</v>
      </c>
    </row>
    <row r="37" spans="7:10">
      <c r="G37" s="46" t="s">
        <v>28</v>
      </c>
      <c r="H37" s="46">
        <v>10.6</v>
      </c>
      <c r="I37" s="46">
        <v>-7.3</v>
      </c>
      <c r="J37" s="46">
        <v>-13.537833638898034</v>
      </c>
    </row>
    <row r="38" spans="7:10">
      <c r="G38" s="46" t="s">
        <v>66</v>
      </c>
      <c r="H38" s="46">
        <v>1.2000000000000011</v>
      </c>
      <c r="I38" s="46">
        <v>-16.229688847227642</v>
      </c>
      <c r="J38" s="46">
        <v>-14.000000000000002</v>
      </c>
    </row>
    <row r="39" spans="7:10">
      <c r="G39" s="46" t="s">
        <v>67</v>
      </c>
      <c r="H39" s="46">
        <v>8.2211767502635702</v>
      </c>
      <c r="I39" s="46">
        <v>-7.5401942667866599</v>
      </c>
      <c r="J39" s="46">
        <v>1.6774599604646667</v>
      </c>
    </row>
    <row r="40" spans="7:10">
      <c r="G40" s="46" t="s">
        <v>68</v>
      </c>
      <c r="H40" s="46">
        <v>27.624757397237154</v>
      </c>
      <c r="I40" s="46">
        <v>-17.692379130292966</v>
      </c>
      <c r="J40" s="46">
        <v>2.5760271249192668</v>
      </c>
    </row>
    <row r="41" spans="7:10">
      <c r="G41" s="46" t="s">
        <v>69</v>
      </c>
      <c r="H41" s="46">
        <v>7.2594853844827556</v>
      </c>
      <c r="I41" s="46">
        <v>-10.299999999999986</v>
      </c>
      <c r="J41" s="46">
        <v>0.95138476770899594</v>
      </c>
    </row>
    <row r="42" spans="7:10">
      <c r="G42" s="46" t="s">
        <v>70</v>
      </c>
      <c r="H42" s="46">
        <v>4.6889904995389697</v>
      </c>
      <c r="I42" s="46">
        <v>-18.60450403859334</v>
      </c>
      <c r="J42" s="46">
        <v>6.7488581152585381</v>
      </c>
    </row>
    <row r="43" spans="7:10">
      <c r="G43" s="46" t="s">
        <v>71</v>
      </c>
      <c r="H43" s="46">
        <v>5.8999999999999995</v>
      </c>
      <c r="I43" s="46">
        <v>-13.3</v>
      </c>
      <c r="J43" s="46">
        <v>-0.44006665360106778</v>
      </c>
    </row>
    <row r="44" spans="7:10">
      <c r="G44" s="46" t="s">
        <v>42</v>
      </c>
      <c r="H44" s="46">
        <v>20.900000000000006</v>
      </c>
      <c r="I44" s="46">
        <v>9.2357811301507997</v>
      </c>
      <c r="J44" s="46">
        <v>9.9136467685200671</v>
      </c>
    </row>
    <row r="45" spans="7:10">
      <c r="G45" s="46" t="s">
        <v>43</v>
      </c>
      <c r="H45" s="46">
        <v>3.3168596060694453</v>
      </c>
      <c r="I45" s="46">
        <v>3.9269522624484678</v>
      </c>
      <c r="J45" s="46">
        <v>-1.2913559487288007</v>
      </c>
    </row>
    <row r="46" spans="7:10">
      <c r="G46" s="46" t="s">
        <v>44</v>
      </c>
      <c r="H46" s="46">
        <v>4</v>
      </c>
      <c r="I46" s="46">
        <v>16.7</v>
      </c>
      <c r="J46" s="46">
        <v>9.75</v>
      </c>
    </row>
    <row r="47" spans="7:10">
      <c r="G47" s="46" t="s">
        <v>45</v>
      </c>
      <c r="H47" s="46">
        <v>14.2</v>
      </c>
      <c r="I47" s="46">
        <v>7.5</v>
      </c>
      <c r="J47" s="46">
        <v>16.737393399602539</v>
      </c>
    </row>
    <row r="48" spans="7:10">
      <c r="G48" s="46" t="s">
        <v>169</v>
      </c>
      <c r="H48" s="46">
        <v>8.3000000000000007</v>
      </c>
      <c r="I48" s="46">
        <v>-14.399999999999999</v>
      </c>
      <c r="J48" s="46">
        <v>0.69400236478480704</v>
      </c>
    </row>
    <row r="49" spans="7:10">
      <c r="G49" s="46" t="s">
        <v>170</v>
      </c>
      <c r="H49" s="46">
        <v>0</v>
      </c>
      <c r="I49" s="46">
        <v>0</v>
      </c>
      <c r="J49" s="46">
        <v>0</v>
      </c>
    </row>
    <row r="50" spans="7:10">
      <c r="G50" s="46" t="s">
        <v>72</v>
      </c>
      <c r="H50" s="46">
        <v>0</v>
      </c>
      <c r="I50" s="46">
        <v>0</v>
      </c>
      <c r="J50" s="46">
        <v>0</v>
      </c>
    </row>
    <row r="51" spans="7:10">
      <c r="G51" s="46" t="s">
        <v>73</v>
      </c>
      <c r="H51" s="46">
        <v>3.0000000000000027</v>
      </c>
      <c r="I51" s="46">
        <v>-5.0000000000000044</v>
      </c>
      <c r="J51" s="46">
        <v>1.0000000000000009</v>
      </c>
    </row>
    <row r="52" spans="7:10">
      <c r="G52" s="46" t="s">
        <v>171</v>
      </c>
      <c r="H52" s="46">
        <v>4</v>
      </c>
      <c r="I52" s="46">
        <v>16.7</v>
      </c>
      <c r="J52" s="46">
        <v>9.75</v>
      </c>
    </row>
    <row r="70" ht="18" customHeight="1"/>
    <row r="71" hidden="1"/>
  </sheetData>
  <mergeCells count="1">
    <mergeCell ref="A1:E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orientation="portrait" horizontalDpi="4294967294" verticalDpi="300" r:id="rId1"/>
  <headerFooter>
    <oddHeader>&amp;C&amp;"Arial Black,Normal"&amp;8TABLEAU DE BORD DE L’ECONOMIE SECTEUR REEL</oddHeader>
    <oddFooter>&amp;C8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46">
    <tabColor rgb="FF00B0F0"/>
  </sheetPr>
  <dimension ref="A1:L71"/>
  <sheetViews>
    <sheetView zoomScale="80" zoomScaleNormal="62" zoomScaleSheetLayoutView="90" zoomScalePageLayoutView="62" workbookViewId="0">
      <selection activeCell="F22" sqref="F22"/>
    </sheetView>
  </sheetViews>
  <sheetFormatPr baseColWidth="10" defaultColWidth="11.44140625" defaultRowHeight="14.4"/>
  <cols>
    <col min="1" max="1" width="53.6640625" style="46" customWidth="1"/>
    <col min="2" max="2" width="13.33203125" style="46" customWidth="1"/>
    <col min="3" max="3" width="12.6640625" style="46" customWidth="1"/>
    <col min="4" max="4" width="13" style="46" customWidth="1"/>
    <col min="5" max="5" width="13.5546875" style="46" customWidth="1"/>
    <col min="6" max="6" width="14.6640625" style="46" customWidth="1"/>
    <col min="7" max="16384" width="11.44140625" style="46"/>
  </cols>
  <sheetData>
    <row r="1" spans="1:12" ht="33" customHeight="1" thickBot="1">
      <c r="A1" s="798" t="s">
        <v>222</v>
      </c>
      <c r="B1" s="795"/>
      <c r="C1" s="795"/>
      <c r="D1" s="795"/>
      <c r="E1" s="796"/>
      <c r="F1" s="129"/>
    </row>
    <row r="2" spans="1:12" ht="18.75" customHeight="1" thickBot="1">
      <c r="A2" s="133"/>
      <c r="B2" s="799" t="s">
        <v>232</v>
      </c>
      <c r="C2" s="800"/>
      <c r="D2" s="800"/>
      <c r="E2" s="801"/>
      <c r="F2" s="132"/>
    </row>
    <row r="3" spans="1:12" ht="32.25" customHeight="1" thickBot="1">
      <c r="A3" s="110"/>
      <c r="B3" s="111" t="s">
        <v>16</v>
      </c>
      <c r="C3" s="111" t="s">
        <v>17</v>
      </c>
      <c r="D3" s="111" t="s">
        <v>18</v>
      </c>
      <c r="E3" s="112" t="s">
        <v>174</v>
      </c>
      <c r="F3" s="130"/>
    </row>
    <row r="4" spans="1:12">
      <c r="A4" s="47" t="s">
        <v>244</v>
      </c>
      <c r="B4" s="121"/>
      <c r="C4" s="115"/>
      <c r="D4" s="122"/>
      <c r="E4" s="125"/>
    </row>
    <row r="5" spans="1:12">
      <c r="A5" s="131" t="s">
        <v>224</v>
      </c>
      <c r="B5" s="121">
        <v>1.38897637795276E-2</v>
      </c>
      <c r="C5" s="115">
        <v>1.4726780883679E-2</v>
      </c>
      <c r="D5" s="122">
        <v>1.07836480994502E-2</v>
      </c>
      <c r="E5" s="125">
        <v>1.0999999999999999E-2</v>
      </c>
      <c r="F5" s="116"/>
      <c r="H5" s="108"/>
    </row>
    <row r="6" spans="1:12">
      <c r="A6" s="131" t="s">
        <v>223</v>
      </c>
      <c r="B6" s="121">
        <v>0.319464566929134</v>
      </c>
      <c r="C6" s="115">
        <v>0.329302975653742</v>
      </c>
      <c r="D6" s="122">
        <v>0.19292193269051999</v>
      </c>
      <c r="E6" s="125">
        <v>0.20799999999999999</v>
      </c>
      <c r="F6" s="116"/>
    </row>
    <row r="7" spans="1:12">
      <c r="A7" s="131" t="s">
        <v>225</v>
      </c>
      <c r="B7" s="121">
        <v>0.63429921259842503</v>
      </c>
      <c r="C7" s="115">
        <v>0.647629696423204</v>
      </c>
      <c r="D7" s="122">
        <v>0.76764361038064099</v>
      </c>
      <c r="E7" s="125">
        <v>0.76700000000000002</v>
      </c>
      <c r="F7" s="116"/>
    </row>
    <row r="8" spans="1:12" ht="15.6">
      <c r="A8" s="120" t="s">
        <v>215</v>
      </c>
      <c r="B8" s="117">
        <v>-0.62040944881889803</v>
      </c>
      <c r="C8" s="118">
        <v>-0.63290291553952505</v>
      </c>
      <c r="D8" s="119">
        <v>-0.75685996228119101</v>
      </c>
      <c r="E8" s="126">
        <v>-0.75600000000000001</v>
      </c>
      <c r="F8" s="119"/>
    </row>
    <row r="9" spans="1:12">
      <c r="A9" s="89"/>
      <c r="B9" s="92"/>
      <c r="C9" s="62"/>
      <c r="D9" s="88"/>
      <c r="E9" s="125"/>
      <c r="F9" s="48"/>
      <c r="H9" s="109"/>
      <c r="I9" s="109"/>
    </row>
    <row r="10" spans="1:12">
      <c r="A10" s="47" t="s">
        <v>231</v>
      </c>
      <c r="B10" s="91"/>
      <c r="C10" s="61"/>
      <c r="D10" s="90"/>
      <c r="E10" s="127"/>
      <c r="F10" s="48"/>
    </row>
    <row r="11" spans="1:12">
      <c r="A11" s="89" t="s">
        <v>226</v>
      </c>
      <c r="B11" s="114">
        <v>0.158</v>
      </c>
      <c r="C11" s="115">
        <v>0.17299999999999999</v>
      </c>
      <c r="D11" s="116">
        <v>0.16200000000000001</v>
      </c>
      <c r="E11" s="125">
        <v>0.16300000000000001</v>
      </c>
      <c r="F11" s="116"/>
      <c r="H11" s="49" t="str">
        <f>B3</f>
        <v>SA</v>
      </c>
      <c r="I11" s="49" t="str">
        <f>C3</f>
        <v>SARL</v>
      </c>
      <c r="J11" s="49" t="str">
        <f>D3</f>
        <v>EI</v>
      </c>
      <c r="K11" s="49" t="str">
        <f>E3</f>
        <v>Ensemble</v>
      </c>
      <c r="L11" s="49"/>
    </row>
    <row r="12" spans="1:12">
      <c r="A12" s="134" t="s">
        <v>235</v>
      </c>
      <c r="B12" s="114">
        <v>2.1000000000000001E-2</v>
      </c>
      <c r="C12" s="115">
        <v>1.4E-2</v>
      </c>
      <c r="D12" s="116">
        <v>7.0000000000000007E-2</v>
      </c>
      <c r="E12" s="125">
        <v>6.4000000000000001E-2</v>
      </c>
      <c r="F12" s="116"/>
      <c r="G12" s="46" t="str">
        <f t="shared" ref="G12:K15" si="0">A11</f>
        <v xml:space="preserve">Insuffisance de la demande </v>
      </c>
      <c r="H12" s="109">
        <f t="shared" si="0"/>
        <v>0.158</v>
      </c>
      <c r="I12" s="109">
        <f t="shared" si="0"/>
        <v>0.17299999999999999</v>
      </c>
      <c r="J12" s="109">
        <f t="shared" si="0"/>
        <v>0.16200000000000001</v>
      </c>
      <c r="K12" s="109">
        <f t="shared" si="0"/>
        <v>0.16300000000000001</v>
      </c>
      <c r="L12" s="90"/>
    </row>
    <row r="13" spans="1:12">
      <c r="A13" s="138" t="s">
        <v>247</v>
      </c>
      <c r="B13" s="114">
        <v>3.9E-2</v>
      </c>
      <c r="C13" s="115">
        <v>2.8000000000000001E-2</v>
      </c>
      <c r="D13" s="116">
        <v>3.1E-2</v>
      </c>
      <c r="E13" s="125">
        <v>3.1E-2</v>
      </c>
      <c r="F13" s="116"/>
      <c r="G13" s="46" t="str">
        <f t="shared" si="0"/>
        <v xml:space="preserve">Obsolescence de l'équipement actuel </v>
      </c>
      <c r="H13" s="109">
        <f t="shared" si="0"/>
        <v>2.1000000000000001E-2</v>
      </c>
      <c r="I13" s="109">
        <f t="shared" si="0"/>
        <v>1.4E-2</v>
      </c>
      <c r="J13" s="109">
        <f t="shared" si="0"/>
        <v>7.0000000000000007E-2</v>
      </c>
      <c r="K13" s="109">
        <f t="shared" si="0"/>
        <v>6.4000000000000001E-2</v>
      </c>
      <c r="L13" s="90"/>
    </row>
    <row r="14" spans="1:12">
      <c r="A14" s="89" t="s">
        <v>227</v>
      </c>
      <c r="B14" s="114">
        <v>0.10299999999999999</v>
      </c>
      <c r="C14" s="115">
        <v>0.115</v>
      </c>
      <c r="D14" s="116">
        <v>6.4000000000000001E-2</v>
      </c>
      <c r="E14" s="125">
        <v>6.9000000000000006E-2</v>
      </c>
      <c r="F14" s="116"/>
      <c r="G14" s="46" t="str">
        <f t="shared" si="0"/>
        <v xml:space="preserve">Difficultés d'approvisionnement </v>
      </c>
      <c r="H14" s="109">
        <f t="shared" si="0"/>
        <v>3.9E-2</v>
      </c>
      <c r="I14" s="109">
        <f t="shared" si="0"/>
        <v>2.8000000000000001E-2</v>
      </c>
      <c r="J14" s="109">
        <f t="shared" si="0"/>
        <v>3.1E-2</v>
      </c>
      <c r="K14" s="109">
        <f t="shared" si="0"/>
        <v>3.1E-2</v>
      </c>
      <c r="L14" s="90"/>
    </row>
    <row r="15" spans="1:12">
      <c r="A15" s="89" t="s">
        <v>228</v>
      </c>
      <c r="B15" s="114">
        <v>2.3E-2</v>
      </c>
      <c r="C15" s="115">
        <v>1.9E-2</v>
      </c>
      <c r="D15" s="116">
        <v>7.5999999999999998E-2</v>
      </c>
      <c r="E15" s="125">
        <v>7.0000000000000007E-2</v>
      </c>
      <c r="F15" s="116"/>
      <c r="G15" s="46" t="str">
        <f t="shared" si="0"/>
        <v xml:space="preserve">Difficultés de trésorerie </v>
      </c>
      <c r="H15" s="109">
        <f t="shared" si="0"/>
        <v>0.10299999999999999</v>
      </c>
      <c r="I15" s="109">
        <f t="shared" si="0"/>
        <v>0.115</v>
      </c>
      <c r="J15" s="109">
        <f t="shared" si="0"/>
        <v>6.4000000000000001E-2</v>
      </c>
      <c r="K15" s="109">
        <f t="shared" si="0"/>
        <v>6.9000000000000006E-2</v>
      </c>
    </row>
    <row r="16" spans="1:12">
      <c r="A16" s="138" t="s">
        <v>245</v>
      </c>
      <c r="B16" s="114">
        <v>9.7000000000000003E-2</v>
      </c>
      <c r="C16" s="115">
        <v>6.3E-2</v>
      </c>
      <c r="D16" s="116">
        <v>0.11</v>
      </c>
      <c r="E16" s="125">
        <v>0.106</v>
      </c>
      <c r="F16" s="116"/>
      <c r="G16" s="46" t="str">
        <f t="shared" ref="G16:G23" si="1">A15</f>
        <v xml:space="preserve">Manque de main d’œuvre qualifiée </v>
      </c>
      <c r="H16" s="109">
        <f t="shared" ref="H16:H23" si="2">B15</f>
        <v>2.3E-2</v>
      </c>
      <c r="I16" s="109">
        <f t="shared" ref="I16:I23" si="3">C15</f>
        <v>1.9E-2</v>
      </c>
      <c r="J16" s="109">
        <f t="shared" ref="J16:J23" si="4">D15</f>
        <v>7.5999999999999998E-2</v>
      </c>
      <c r="K16" s="109">
        <f t="shared" ref="K16:K23" si="5">E15</f>
        <v>7.0000000000000007E-2</v>
      </c>
    </row>
    <row r="17" spans="1:11">
      <c r="A17" s="134" t="s">
        <v>233</v>
      </c>
      <c r="B17" s="114">
        <v>0.126</v>
      </c>
      <c r="C17" s="115">
        <v>0.14599999999999999</v>
      </c>
      <c r="D17" s="116">
        <v>0.123</v>
      </c>
      <c r="E17" s="125">
        <v>0.125</v>
      </c>
      <c r="F17" s="116"/>
      <c r="G17" s="46" t="str">
        <f t="shared" si="1"/>
        <v xml:space="preserve">Coût de l'énergie </v>
      </c>
      <c r="H17" s="109">
        <f t="shared" si="2"/>
        <v>9.7000000000000003E-2</v>
      </c>
      <c r="I17" s="109">
        <f t="shared" si="3"/>
        <v>6.3E-2</v>
      </c>
      <c r="J17" s="109">
        <f t="shared" si="4"/>
        <v>0.11</v>
      </c>
      <c r="K17" s="109">
        <f t="shared" si="5"/>
        <v>0.106</v>
      </c>
    </row>
    <row r="18" spans="1:11">
      <c r="A18" s="89" t="s">
        <v>229</v>
      </c>
      <c r="B18" s="114">
        <v>0.14499999999999999</v>
      </c>
      <c r="C18" s="115">
        <v>0.13800000000000001</v>
      </c>
      <c r="D18" s="116">
        <v>0.158</v>
      </c>
      <c r="E18" s="125">
        <v>0.156</v>
      </c>
      <c r="F18" s="116"/>
      <c r="G18" s="46" t="str">
        <f t="shared" si="1"/>
        <v xml:space="preserve">Concurrence déloyale </v>
      </c>
      <c r="H18" s="109">
        <f t="shared" si="2"/>
        <v>0.126</v>
      </c>
      <c r="I18" s="109">
        <f t="shared" si="3"/>
        <v>0.14599999999999999</v>
      </c>
      <c r="J18" s="109">
        <f t="shared" si="4"/>
        <v>0.123</v>
      </c>
      <c r="K18" s="109">
        <f t="shared" si="5"/>
        <v>0.125</v>
      </c>
    </row>
    <row r="19" spans="1:11">
      <c r="A19" s="134" t="s">
        <v>234</v>
      </c>
      <c r="B19" s="114">
        <v>0.06</v>
      </c>
      <c r="C19" s="115">
        <v>5.8000000000000003E-2</v>
      </c>
      <c r="D19" s="116">
        <v>3.4000000000000002E-2</v>
      </c>
      <c r="E19" s="125">
        <v>3.6999999999999998E-2</v>
      </c>
      <c r="F19" s="116"/>
      <c r="G19" s="46" t="str">
        <f t="shared" si="1"/>
        <v xml:space="preserve">Insécurité </v>
      </c>
      <c r="H19" s="109">
        <f t="shared" si="2"/>
        <v>0.14499999999999999</v>
      </c>
      <c r="I19" s="109">
        <f t="shared" si="3"/>
        <v>0.13800000000000001</v>
      </c>
      <c r="J19" s="109">
        <f t="shared" si="4"/>
        <v>0.158</v>
      </c>
      <c r="K19" s="109">
        <f t="shared" si="5"/>
        <v>0.156</v>
      </c>
    </row>
    <row r="20" spans="1:11">
      <c r="A20" s="89" t="s">
        <v>230</v>
      </c>
      <c r="B20" s="114">
        <v>0.129</v>
      </c>
      <c r="C20" s="115">
        <v>0.13400000000000001</v>
      </c>
      <c r="D20" s="116">
        <v>9.9000000000000005E-2</v>
      </c>
      <c r="E20" s="125">
        <v>0.10199999999999999</v>
      </c>
      <c r="F20" s="116"/>
      <c r="G20" s="46" t="str">
        <f t="shared" si="1"/>
        <v>Trop d'importation des produits similaires</v>
      </c>
      <c r="H20" s="109">
        <f t="shared" si="2"/>
        <v>0.06</v>
      </c>
      <c r="I20" s="109">
        <f t="shared" si="3"/>
        <v>5.8000000000000003E-2</v>
      </c>
      <c r="J20" s="109">
        <f t="shared" si="4"/>
        <v>3.4000000000000002E-2</v>
      </c>
      <c r="K20" s="109">
        <f t="shared" si="5"/>
        <v>3.6999999999999998E-2</v>
      </c>
    </row>
    <row r="21" spans="1:11">
      <c r="A21" s="138" t="s">
        <v>246</v>
      </c>
      <c r="B21" s="114">
        <v>0.06</v>
      </c>
      <c r="C21" s="115">
        <v>7.1999999999999995E-2</v>
      </c>
      <c r="D21" s="116">
        <v>5.3999999999999999E-2</v>
      </c>
      <c r="E21" s="125">
        <v>5.5E-2</v>
      </c>
      <c r="F21" s="116"/>
      <c r="G21" s="46" t="str">
        <f t="shared" si="1"/>
        <v>Pression fiscale élevée</v>
      </c>
      <c r="H21" s="109">
        <f t="shared" si="2"/>
        <v>0.129</v>
      </c>
      <c r="I21" s="109">
        <f t="shared" si="3"/>
        <v>0.13400000000000001</v>
      </c>
      <c r="J21" s="109">
        <f t="shared" si="4"/>
        <v>9.9000000000000005E-2</v>
      </c>
      <c r="K21" s="109">
        <f t="shared" si="5"/>
        <v>0.10199999999999999</v>
      </c>
    </row>
    <row r="22" spans="1:11">
      <c r="A22" s="136" t="s">
        <v>240</v>
      </c>
      <c r="B22" s="114">
        <v>3.9E-2</v>
      </c>
      <c r="C22" s="115">
        <v>3.7999999999999999E-2</v>
      </c>
      <c r="D22" s="116">
        <v>1.9E-2</v>
      </c>
      <c r="E22" s="125">
        <v>2.1000000000000001E-2</v>
      </c>
      <c r="F22" s="116"/>
      <c r="G22" s="46" t="str">
        <f t="shared" si="1"/>
        <v>Difficulté d'accès au financement</v>
      </c>
      <c r="H22" s="109">
        <f t="shared" si="2"/>
        <v>0.06</v>
      </c>
      <c r="I22" s="109">
        <f t="shared" si="3"/>
        <v>7.1999999999999995E-2</v>
      </c>
      <c r="J22" s="109">
        <f t="shared" si="4"/>
        <v>5.3999999999999999E-2</v>
      </c>
      <c r="K22" s="109">
        <f t="shared" si="5"/>
        <v>5.5E-2</v>
      </c>
    </row>
    <row r="23" spans="1:11" ht="15" thickBot="1">
      <c r="A23" s="50"/>
      <c r="B23" s="93"/>
      <c r="C23" s="64"/>
      <c r="D23" s="63"/>
      <c r="E23" s="128"/>
      <c r="F23" s="116"/>
      <c r="G23" s="46" t="str">
        <f t="shared" si="1"/>
        <v xml:space="preserve">Autres </v>
      </c>
      <c r="H23" s="109">
        <f t="shared" si="2"/>
        <v>3.9E-2</v>
      </c>
      <c r="I23" s="109">
        <f t="shared" si="3"/>
        <v>3.7999999999999999E-2</v>
      </c>
      <c r="J23" s="109">
        <f t="shared" si="4"/>
        <v>1.9E-2</v>
      </c>
      <c r="K23" s="109">
        <f t="shared" si="5"/>
        <v>2.1000000000000001E-2</v>
      </c>
    </row>
    <row r="24" spans="1:11">
      <c r="A24" s="123" t="s">
        <v>211</v>
      </c>
      <c r="B24" s="48"/>
      <c r="C24" s="48"/>
      <c r="D24" s="48"/>
      <c r="E24" s="48"/>
      <c r="F24" s="116"/>
    </row>
    <row r="25" spans="1:11">
      <c r="B25" s="48"/>
      <c r="C25" s="48"/>
      <c r="D25" s="48"/>
      <c r="E25" s="48"/>
      <c r="F25" s="116"/>
    </row>
    <row r="26" spans="1:11">
      <c r="B26" s="48"/>
      <c r="C26" s="48"/>
      <c r="D26" s="48"/>
      <c r="E26" s="48"/>
      <c r="F26" s="116"/>
      <c r="H26" s="135" t="s">
        <v>16</v>
      </c>
      <c r="I26" s="135" t="s">
        <v>17</v>
      </c>
    </row>
    <row r="27" spans="1:11">
      <c r="F27" s="48"/>
      <c r="G27" s="108" t="str">
        <f t="shared" ref="G27:I29" si="6">A5</f>
        <v xml:space="preserve">      Bonne</v>
      </c>
      <c r="H27" s="108">
        <f t="shared" si="6"/>
        <v>1.38897637795276E-2</v>
      </c>
      <c r="I27" s="108">
        <f t="shared" si="6"/>
        <v>1.4726780883679E-2</v>
      </c>
    </row>
    <row r="28" spans="1:11">
      <c r="F28" s="48"/>
      <c r="G28" s="108" t="str">
        <f t="shared" si="6"/>
        <v xml:space="preserve">      Moyenne</v>
      </c>
      <c r="H28" s="108">
        <f t="shared" si="6"/>
        <v>0.319464566929134</v>
      </c>
      <c r="I28" s="108">
        <f t="shared" si="6"/>
        <v>0.329302975653742</v>
      </c>
    </row>
    <row r="29" spans="1:11">
      <c r="F29" s="48"/>
      <c r="G29" s="108" t="str">
        <f t="shared" si="6"/>
        <v xml:space="preserve">      Médiocre</v>
      </c>
      <c r="H29" s="108">
        <f t="shared" si="6"/>
        <v>0.63429921259842503</v>
      </c>
      <c r="I29" s="108">
        <f t="shared" si="6"/>
        <v>0.647629696423204</v>
      </c>
    </row>
    <row r="30" spans="1:11">
      <c r="F30" s="48"/>
    </row>
    <row r="70" ht="18" customHeight="1"/>
    <row r="71" hidden="1"/>
  </sheetData>
  <mergeCells count="2">
    <mergeCell ref="A1:E1"/>
    <mergeCell ref="B2:E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orientation="portrait" horizontalDpi="4294967294" verticalDpi="300" r:id="rId1"/>
  <headerFooter>
    <oddHeader>&amp;C&amp;"Arial Black,Normal"&amp;8TABLEAU DE BORD DE L’ECONOMIE SECTEUR REEL</oddHeader>
    <oddFooter>&amp;C9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>
    <tabColor theme="3" tint="0.59999389629810485"/>
  </sheetPr>
  <dimension ref="A1:U160"/>
  <sheetViews>
    <sheetView topLeftCell="A25" zoomScaleNormal="100" zoomScaleSheetLayoutView="51" zoomScalePageLayoutView="80" workbookViewId="0">
      <selection activeCell="D38" sqref="D38:U64"/>
    </sheetView>
  </sheetViews>
  <sheetFormatPr baseColWidth="10" defaultColWidth="9.33203125" defaultRowHeight="13.2"/>
  <cols>
    <col min="1" max="1" width="2.44140625" style="215" customWidth="1"/>
    <col min="2" max="2" width="1.33203125" style="215" customWidth="1"/>
    <col min="3" max="3" width="31" style="214" customWidth="1"/>
    <col min="4" max="4" width="9.6640625" style="215" bestFit="1" customWidth="1"/>
    <col min="5" max="5" width="9.6640625" style="215" customWidth="1"/>
    <col min="6" max="14" width="9.6640625" style="215" bestFit="1" customWidth="1"/>
    <col min="15" max="15" width="10.44140625" style="215" customWidth="1"/>
    <col min="16" max="16" width="8.6640625" style="215" customWidth="1"/>
    <col min="17" max="17" width="8.6640625" style="215" bestFit="1" customWidth="1"/>
    <col min="18" max="16384" width="9.33203125" style="33"/>
  </cols>
  <sheetData>
    <row r="1" spans="2:21" ht="26.7" customHeight="1">
      <c r="B1" s="802" t="s">
        <v>297</v>
      </c>
      <c r="C1" s="802"/>
      <c r="D1" s="802"/>
      <c r="E1" s="802"/>
      <c r="F1" s="802"/>
      <c r="G1" s="802"/>
      <c r="H1" s="802"/>
      <c r="I1" s="802"/>
      <c r="J1" s="802"/>
      <c r="K1" s="802"/>
      <c r="L1" s="802"/>
      <c r="M1" s="802"/>
      <c r="N1" s="802"/>
      <c r="O1" s="802"/>
      <c r="P1" s="802"/>
      <c r="Q1" s="802"/>
      <c r="R1" s="802"/>
      <c r="S1" s="802"/>
      <c r="T1" s="802"/>
      <c r="U1" s="802"/>
    </row>
    <row r="2" spans="2:21" ht="16.5" customHeight="1">
      <c r="C2" s="215"/>
    </row>
    <row r="3" spans="2:21" ht="16.5" customHeight="1"/>
    <row r="4" spans="2:21" ht="16.5" customHeight="1">
      <c r="B4" s="635"/>
      <c r="C4" s="636"/>
      <c r="D4" s="643"/>
      <c r="E4" s="643"/>
      <c r="F4" s="643"/>
      <c r="G4" s="643"/>
      <c r="H4" s="643"/>
      <c r="I4" s="643"/>
      <c r="J4" s="643"/>
      <c r="K4" s="643"/>
      <c r="L4" s="643"/>
      <c r="M4" s="643"/>
      <c r="N4" s="643"/>
      <c r="O4" s="643"/>
      <c r="P4" s="643"/>
      <c r="Q4" s="643"/>
      <c r="R4" s="643"/>
      <c r="S4" s="643"/>
      <c r="T4" s="643"/>
      <c r="U4" s="643"/>
    </row>
    <row r="5" spans="2:21" ht="16.5" customHeight="1" thickBot="1">
      <c r="B5" s="637"/>
      <c r="C5" s="638"/>
      <c r="D5" s="644">
        <v>2007</v>
      </c>
      <c r="E5" s="644">
        <v>2008</v>
      </c>
      <c r="F5" s="644">
        <v>2009</v>
      </c>
      <c r="G5" s="644">
        <v>2010</v>
      </c>
      <c r="H5" s="644">
        <v>2011</v>
      </c>
      <c r="I5" s="644">
        <v>2012</v>
      </c>
      <c r="J5" s="644">
        <v>2013</v>
      </c>
      <c r="K5" s="644">
        <v>2014</v>
      </c>
      <c r="L5" s="644">
        <v>2015</v>
      </c>
      <c r="M5" s="644">
        <v>2016</v>
      </c>
      <c r="N5" s="644">
        <v>2017</v>
      </c>
      <c r="O5" s="644">
        <v>2018</v>
      </c>
      <c r="P5" s="644">
        <v>2019</v>
      </c>
      <c r="Q5" s="644">
        <v>2020</v>
      </c>
      <c r="R5" s="644">
        <v>2021</v>
      </c>
      <c r="S5" s="644">
        <v>2022</v>
      </c>
      <c r="T5" s="644">
        <v>2023</v>
      </c>
      <c r="U5" s="644">
        <v>2024</v>
      </c>
    </row>
    <row r="6" spans="2:21" ht="16.5" customHeight="1" thickTop="1">
      <c r="B6" s="639"/>
      <c r="C6" s="640"/>
      <c r="R6" s="215"/>
    </row>
    <row r="7" spans="2:21" ht="16.5" customHeight="1">
      <c r="B7" s="639"/>
      <c r="C7" s="640" t="s">
        <v>83</v>
      </c>
      <c r="D7" s="216">
        <v>4483.4494526448307</v>
      </c>
      <c r="E7" s="216">
        <v>4586.0839819251314</v>
      </c>
      <c r="F7" s="216">
        <v>4837.0669162563363</v>
      </c>
      <c r="G7" s="216">
        <v>4725.4388535045318</v>
      </c>
      <c r="H7" s="216">
        <v>4814.1504615865988</v>
      </c>
      <c r="I7" s="216">
        <v>4914.1823590422091</v>
      </c>
      <c r="J7" s="216">
        <v>4666.5617531630423</v>
      </c>
      <c r="K7" s="216">
        <v>4740.5677119252377</v>
      </c>
      <c r="L7" s="216">
        <v>4668.0845515898727</v>
      </c>
      <c r="M7" s="216">
        <v>4730.8920152210248</v>
      </c>
      <c r="N7" s="216">
        <v>4792.0579882601514</v>
      </c>
      <c r="O7" s="216">
        <v>4809.038612096715</v>
      </c>
      <c r="P7" s="217">
        <v>5094.349751837085</v>
      </c>
      <c r="Q7" s="217">
        <v>5024.5653358013114</v>
      </c>
      <c r="R7" s="217">
        <v>4897.5687081992328</v>
      </c>
      <c r="S7" s="217">
        <v>5023.521090284099</v>
      </c>
      <c r="T7" s="217">
        <v>5287.7770573081307</v>
      </c>
      <c r="U7" s="217">
        <v>5527.5480939158615</v>
      </c>
    </row>
    <row r="8" spans="2:21" ht="16.5" customHeight="1">
      <c r="B8" s="639"/>
      <c r="C8" s="640" t="s">
        <v>84</v>
      </c>
      <c r="D8" s="216">
        <v>1735.3916995681498</v>
      </c>
      <c r="E8" s="216">
        <v>1859.145579969646</v>
      </c>
      <c r="F8" s="216">
        <v>1753.8476768961325</v>
      </c>
      <c r="G8" s="216">
        <v>1785.3117930012777</v>
      </c>
      <c r="H8" s="216">
        <v>1795.1828216137378</v>
      </c>
      <c r="I8" s="216">
        <v>1959.4217363921662</v>
      </c>
      <c r="J8" s="216">
        <v>2494.1596369232388</v>
      </c>
      <c r="K8" s="216">
        <v>2667.6690405357645</v>
      </c>
      <c r="L8" s="216">
        <v>2846.2663118264991</v>
      </c>
      <c r="M8" s="216">
        <v>2982.5081859798879</v>
      </c>
      <c r="N8" s="216">
        <v>3155.5499314611134</v>
      </c>
      <c r="O8" s="216">
        <v>3218.3387496583159</v>
      </c>
      <c r="P8" s="217">
        <v>3436.316215725275</v>
      </c>
      <c r="Q8" s="217">
        <v>2423.3261168466402</v>
      </c>
      <c r="R8" s="217">
        <v>2916.1175479208732</v>
      </c>
      <c r="S8" s="217">
        <v>3174.8029246066571</v>
      </c>
      <c r="T8" s="217">
        <v>3340.9915746256293</v>
      </c>
      <c r="U8" s="217">
        <v>3453.7357593263387</v>
      </c>
    </row>
    <row r="9" spans="2:21" ht="16.5" customHeight="1">
      <c r="B9" s="639"/>
      <c r="C9" s="640" t="s">
        <v>36</v>
      </c>
      <c r="D9" s="216">
        <v>8958.8379843299099</v>
      </c>
      <c r="E9" s="216">
        <v>9658.1105230507164</v>
      </c>
      <c r="F9" s="216">
        <v>9105.2007011975056</v>
      </c>
      <c r="G9" s="216">
        <v>9156.4646704627885</v>
      </c>
      <c r="H9" s="216">
        <v>9252.54250645297</v>
      </c>
      <c r="I9" s="216">
        <v>9496.4629047790186</v>
      </c>
      <c r="J9" s="216">
        <v>9534.5457285411121</v>
      </c>
      <c r="K9" s="216">
        <v>9816.6294660812837</v>
      </c>
      <c r="L9" s="216">
        <v>10061.403016740796</v>
      </c>
      <c r="M9" s="216">
        <v>10519.553020678253</v>
      </c>
      <c r="N9" s="216">
        <v>11052.002710767463</v>
      </c>
      <c r="O9" s="216">
        <v>11145.300512782567</v>
      </c>
      <c r="P9" s="217">
        <v>11699.835287999726</v>
      </c>
      <c r="Q9" s="217">
        <v>11034.610751446578</v>
      </c>
      <c r="R9" s="217">
        <v>11833.452567475337</v>
      </c>
      <c r="S9" s="217">
        <v>12260.294878269806</v>
      </c>
      <c r="T9" s="217">
        <v>12675.462851337013</v>
      </c>
      <c r="U9" s="217">
        <v>13189.038480152249</v>
      </c>
    </row>
    <row r="10" spans="2:21" ht="16.5" customHeight="1">
      <c r="B10" s="639"/>
      <c r="C10" s="640"/>
      <c r="D10" s="216"/>
      <c r="E10" s="216"/>
      <c r="F10" s="216"/>
      <c r="G10" s="216"/>
      <c r="H10" s="216"/>
      <c r="I10" s="216"/>
      <c r="J10" s="216"/>
      <c r="K10" s="216"/>
      <c r="L10" s="216"/>
      <c r="M10" s="216"/>
      <c r="N10" s="216"/>
      <c r="O10" s="216"/>
      <c r="P10" s="217"/>
      <c r="Q10" s="217"/>
      <c r="R10" s="217"/>
      <c r="S10" s="217"/>
      <c r="T10" s="217"/>
      <c r="U10" s="217"/>
    </row>
    <row r="11" spans="2:21" ht="16.5" customHeight="1">
      <c r="B11" s="639"/>
      <c r="C11" s="640" t="s">
        <v>273</v>
      </c>
      <c r="D11" s="216">
        <v>-253.51763578791349</v>
      </c>
      <c r="E11" s="216">
        <v>-295.82372357344138</v>
      </c>
      <c r="F11" s="216">
        <v>-277.77447039616084</v>
      </c>
      <c r="G11" s="216">
        <v>-294.97812219689899</v>
      </c>
      <c r="H11" s="216">
        <v>-313.73420146717422</v>
      </c>
      <c r="I11" s="216">
        <v>-338.62757146181627</v>
      </c>
      <c r="J11" s="216">
        <v>-336.62701888642232</v>
      </c>
      <c r="K11" s="216">
        <v>-357.5765320504845</v>
      </c>
      <c r="L11" s="216">
        <v>-356.76326108836912</v>
      </c>
      <c r="M11" s="216">
        <v>-423.10358158936913</v>
      </c>
      <c r="N11" s="216">
        <v>-492.29055463230259</v>
      </c>
      <c r="O11" s="216">
        <v>-448.29919781435615</v>
      </c>
      <c r="P11" s="217">
        <v>-556.7786277673315</v>
      </c>
      <c r="Q11" s="217">
        <v>-663.65604221722458</v>
      </c>
      <c r="R11" s="217">
        <v>-721.58622581377756</v>
      </c>
      <c r="S11" s="217">
        <v>-767.9035226548815</v>
      </c>
      <c r="T11" s="217">
        <v>-729.87511866734928</v>
      </c>
      <c r="U11" s="217">
        <v>-777.15665067824909</v>
      </c>
    </row>
    <row r="12" spans="2:21" ht="16.5" customHeight="1">
      <c r="B12" s="639"/>
      <c r="C12" s="640"/>
      <c r="D12" s="216"/>
      <c r="E12" s="216"/>
      <c r="F12" s="216"/>
      <c r="G12" s="216"/>
      <c r="H12" s="216"/>
      <c r="I12" s="216"/>
      <c r="J12" s="216"/>
      <c r="K12" s="216"/>
      <c r="L12" s="216"/>
      <c r="M12" s="216"/>
      <c r="N12" s="216"/>
      <c r="O12" s="216"/>
      <c r="P12" s="217"/>
      <c r="Q12" s="217"/>
      <c r="R12" s="217"/>
      <c r="S12" s="217"/>
      <c r="T12" s="217"/>
      <c r="U12" s="217"/>
    </row>
    <row r="13" spans="2:21" ht="16.5" customHeight="1">
      <c r="B13" s="639"/>
      <c r="C13" s="640" t="s">
        <v>291</v>
      </c>
      <c r="D13" s="216">
        <v>14924.161500754977</v>
      </c>
      <c r="E13" s="216">
        <v>15807.516361372052</v>
      </c>
      <c r="F13" s="216">
        <v>15418.340823953813</v>
      </c>
      <c r="G13" s="216">
        <v>15372.2371947717</v>
      </c>
      <c r="H13" s="216">
        <v>15548.141588186132</v>
      </c>
      <c r="I13" s="216">
        <v>16031.439428751577</v>
      </c>
      <c r="J13" s="216">
        <v>16358.640099740973</v>
      </c>
      <c r="K13" s="216">
        <v>16867.289686491804</v>
      </c>
      <c r="L13" s="216">
        <v>17218.990619068798</v>
      </c>
      <c r="M13" s="216">
        <v>17809.849640289794</v>
      </c>
      <c r="N13" s="216">
        <v>18507.320075856427</v>
      </c>
      <c r="O13" s="216">
        <v>18724.378676723245</v>
      </c>
      <c r="P13" s="217">
        <v>19673.722627794752</v>
      </c>
      <c r="Q13" s="217">
        <v>17818.846161877304</v>
      </c>
      <c r="R13" s="217">
        <v>18925.552597781665</v>
      </c>
      <c r="S13" s="217">
        <v>19690.715370505684</v>
      </c>
      <c r="T13" s="217">
        <v>20574.35636460342</v>
      </c>
      <c r="U13" s="217">
        <v>21393.165682716201</v>
      </c>
    </row>
    <row r="14" spans="2:21" ht="8.25" customHeight="1">
      <c r="B14" s="639"/>
      <c r="C14" s="640"/>
      <c r="D14" s="216"/>
      <c r="E14" s="216"/>
      <c r="F14" s="216"/>
      <c r="G14" s="216"/>
      <c r="H14" s="216"/>
      <c r="I14" s="216"/>
      <c r="J14" s="216"/>
      <c r="K14" s="216"/>
      <c r="L14" s="216"/>
      <c r="M14" s="216"/>
      <c r="N14" s="216"/>
      <c r="O14" s="216"/>
      <c r="P14" s="217"/>
      <c r="Q14" s="217"/>
      <c r="R14" s="217"/>
      <c r="S14" s="217"/>
      <c r="T14" s="217"/>
      <c r="U14" s="217"/>
    </row>
    <row r="15" spans="2:21" ht="21" customHeight="1">
      <c r="B15" s="639"/>
      <c r="C15" s="640" t="s">
        <v>292</v>
      </c>
      <c r="D15" s="216">
        <v>1049.9266788587063</v>
      </c>
      <c r="E15" s="216">
        <v>1238.8536597031159</v>
      </c>
      <c r="F15" s="216">
        <v>949.80380490336711</v>
      </c>
      <c r="G15" s="216">
        <v>1097.2654913390825</v>
      </c>
      <c r="H15" s="216">
        <v>1181.3201835247171</v>
      </c>
      <c r="I15" s="216">
        <v>1201.7712157393826</v>
      </c>
      <c r="J15" s="216">
        <v>1270.9992265002766</v>
      </c>
      <c r="K15" s="216">
        <v>1351.0391049202271</v>
      </c>
      <c r="L15" s="216">
        <v>1569.9905339011748</v>
      </c>
      <c r="M15" s="216">
        <v>1729.4029741324814</v>
      </c>
      <c r="N15" s="216">
        <v>1800.4714455287296</v>
      </c>
      <c r="O15" s="216">
        <v>2232.116106177144</v>
      </c>
      <c r="P15" s="217">
        <v>2207.2117863283215</v>
      </c>
      <c r="Q15" s="217">
        <v>2500.2990060694128</v>
      </c>
      <c r="R15" s="217">
        <v>2338.5716880625464</v>
      </c>
      <c r="S15" s="217">
        <v>2453.2195743564475</v>
      </c>
      <c r="T15" s="217">
        <v>2506.4587522011625</v>
      </c>
      <c r="U15" s="217">
        <v>2685.3955146877202</v>
      </c>
    </row>
    <row r="16" spans="2:21" ht="12" customHeight="1">
      <c r="B16" s="639"/>
      <c r="C16" s="640"/>
      <c r="D16" s="216"/>
      <c r="E16" s="216"/>
      <c r="F16" s="216"/>
      <c r="G16" s="216"/>
      <c r="H16" s="216"/>
      <c r="I16" s="216"/>
      <c r="J16" s="216"/>
      <c r="K16" s="216"/>
      <c r="L16" s="216"/>
      <c r="M16" s="216"/>
      <c r="N16" s="216"/>
      <c r="O16" s="216"/>
      <c r="P16" s="217"/>
      <c r="Q16" s="217"/>
      <c r="R16" s="217"/>
      <c r="S16" s="217"/>
      <c r="T16" s="217"/>
      <c r="U16" s="217"/>
    </row>
    <row r="17" spans="1:21" ht="16.5" customHeight="1">
      <c r="B17" s="639"/>
      <c r="C17" s="640" t="s">
        <v>274</v>
      </c>
      <c r="D17" s="216">
        <v>15974.088179613684</v>
      </c>
      <c r="E17" s="216">
        <v>17046.37002107517</v>
      </c>
      <c r="F17" s="216">
        <v>16368.144628857179</v>
      </c>
      <c r="G17" s="216">
        <v>16469.502686110784</v>
      </c>
      <c r="H17" s="216">
        <v>16729.461771710849</v>
      </c>
      <c r="I17" s="216">
        <v>17233.210644490959</v>
      </c>
      <c r="J17" s="216">
        <v>17629.639326241249</v>
      </c>
      <c r="K17" s="216">
        <v>18218.32879141203</v>
      </c>
      <c r="L17" s="216">
        <v>18788.981152969973</v>
      </c>
      <c r="M17" s="216">
        <v>19539.252614422276</v>
      </c>
      <c r="N17" s="216">
        <v>20307.791521385159</v>
      </c>
      <c r="O17" s="216">
        <v>20956.49478290039</v>
      </c>
      <c r="P17" s="217">
        <v>21880.934414123072</v>
      </c>
      <c r="Q17" s="217">
        <v>20319.145167946717</v>
      </c>
      <c r="R17" s="217">
        <v>21264.124285844213</v>
      </c>
      <c r="S17" s="217">
        <v>22143.934944862129</v>
      </c>
      <c r="T17" s="217">
        <v>23080.815116804584</v>
      </c>
      <c r="U17" s="217">
        <v>24078.56119740392</v>
      </c>
    </row>
    <row r="18" spans="1:21" ht="16.5" customHeight="1">
      <c r="B18" s="639"/>
      <c r="C18" s="640"/>
      <c r="D18" s="216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7"/>
      <c r="Q18" s="217"/>
      <c r="R18" s="217"/>
      <c r="S18" s="217"/>
      <c r="T18" s="217"/>
      <c r="U18" s="217"/>
    </row>
    <row r="19" spans="1:21" ht="26.4">
      <c r="B19" s="639"/>
      <c r="C19" s="640" t="s">
        <v>315</v>
      </c>
      <c r="D19" s="216">
        <v>1774.7724851904677</v>
      </c>
      <c r="E19" s="216">
        <v>3515.7575746738212</v>
      </c>
      <c r="F19" s="216">
        <v>3227.6562987446555</v>
      </c>
      <c r="G19" s="216">
        <v>2601.013734377495</v>
      </c>
      <c r="H19" s="216">
        <v>2510.8258875129086</v>
      </c>
      <c r="I19" s="216">
        <v>2488.3094842467681</v>
      </c>
      <c r="J19" s="216">
        <v>2774.9931942162175</v>
      </c>
      <c r="K19" s="216">
        <v>1524.8031997736816</v>
      </c>
      <c r="L19" s="216">
        <v>2071.1423416048528</v>
      </c>
      <c r="M19" s="216">
        <v>2530.7062970026627</v>
      </c>
      <c r="N19" s="216">
        <v>1802.2245616899236</v>
      </c>
      <c r="O19" s="216">
        <v>2775.0926697339964</v>
      </c>
      <c r="P19" s="217">
        <v>2322.3117652433266</v>
      </c>
      <c r="Q19" s="217">
        <v>3961.6533958508708</v>
      </c>
      <c r="R19" s="217">
        <v>3365.9541110632217</v>
      </c>
      <c r="S19" s="217">
        <v>3614.2606922904833</v>
      </c>
      <c r="T19" s="217">
        <v>2787.618197861415</v>
      </c>
      <c r="U19" s="217">
        <v>4558.9941258642139</v>
      </c>
    </row>
    <row r="20" spans="1:21" ht="16.5" customHeight="1">
      <c r="B20" s="639"/>
      <c r="C20" s="641" t="s">
        <v>363</v>
      </c>
      <c r="D20" s="216">
        <v>6214.9631247560774</v>
      </c>
      <c r="E20" s="216">
        <v>8516.1047187609129</v>
      </c>
      <c r="F20" s="216">
        <v>6998.2442533325366</v>
      </c>
      <c r="G20" s="216">
        <v>6585.9592941294586</v>
      </c>
      <c r="H20" s="216">
        <v>6752.6277303352836</v>
      </c>
      <c r="I20" s="216">
        <v>6519.6541227572425</v>
      </c>
      <c r="J20" s="216">
        <v>7232.9501174101151</v>
      </c>
      <c r="K20" s="216">
        <v>7737.2085551596556</v>
      </c>
      <c r="L20" s="216">
        <v>8243.6697591989014</v>
      </c>
      <c r="M20" s="216">
        <v>8642.7354365817155</v>
      </c>
      <c r="N20" s="216">
        <v>10688.868667825396</v>
      </c>
      <c r="O20" s="216">
        <v>11879.397152527394</v>
      </c>
      <c r="P20" s="217">
        <v>12420.095341988133</v>
      </c>
      <c r="Q20" s="217">
        <v>10360.040541632219</v>
      </c>
      <c r="R20" s="217">
        <v>11424.689689190716</v>
      </c>
      <c r="S20" s="217">
        <v>13825.740859806388</v>
      </c>
      <c r="T20" s="217">
        <v>13044.924285420986</v>
      </c>
      <c r="U20" s="217">
        <v>14863.950579974262</v>
      </c>
    </row>
    <row r="21" spans="1:21" ht="16.5" customHeight="1">
      <c r="B21" s="639"/>
      <c r="C21" s="641" t="s">
        <v>364</v>
      </c>
      <c r="D21" s="216">
        <v>4440.1906395656097</v>
      </c>
      <c r="E21" s="216">
        <v>5000.3471440870917</v>
      </c>
      <c r="F21" s="216">
        <v>3770.5879545878811</v>
      </c>
      <c r="G21" s="216">
        <v>3984.9455597519636</v>
      </c>
      <c r="H21" s="216">
        <v>4241.801842822375</v>
      </c>
      <c r="I21" s="216">
        <v>4031.3446385104744</v>
      </c>
      <c r="J21" s="216">
        <v>4457.9569231938976</v>
      </c>
      <c r="K21" s="216">
        <v>6212.405355385974</v>
      </c>
      <c r="L21" s="216">
        <v>6172.5274175940485</v>
      </c>
      <c r="M21" s="216">
        <v>6112.0291395790528</v>
      </c>
      <c r="N21" s="216">
        <v>8886.6441061354726</v>
      </c>
      <c r="O21" s="216">
        <v>9104.3044827933973</v>
      </c>
      <c r="P21" s="217">
        <v>10097.783576744807</v>
      </c>
      <c r="Q21" s="217">
        <v>6398.3871457813484</v>
      </c>
      <c r="R21" s="217">
        <v>8058.7355781274946</v>
      </c>
      <c r="S21" s="217">
        <v>10211.480167515905</v>
      </c>
      <c r="T21" s="217">
        <v>10257.306087559571</v>
      </c>
      <c r="U21" s="217">
        <v>10304.956454110048</v>
      </c>
    </row>
    <row r="22" spans="1:21" ht="16.5" customHeight="1">
      <c r="B22" s="639"/>
      <c r="C22" s="640"/>
      <c r="D22" s="216"/>
      <c r="E22" s="216"/>
      <c r="F22" s="216"/>
      <c r="G22" s="216"/>
      <c r="H22" s="216"/>
      <c r="I22" s="216"/>
      <c r="J22" s="216"/>
      <c r="K22" s="216"/>
      <c r="L22" s="216"/>
      <c r="M22" s="216"/>
      <c r="N22" s="216"/>
      <c r="O22" s="216"/>
      <c r="P22" s="217"/>
      <c r="Q22" s="217"/>
      <c r="R22" s="217"/>
      <c r="S22" s="217"/>
      <c r="T22" s="217"/>
      <c r="U22" s="217"/>
    </row>
    <row r="23" spans="1:21" ht="16.5" customHeight="1">
      <c r="B23" s="639"/>
      <c r="C23" s="640" t="s">
        <v>275</v>
      </c>
      <c r="D23" s="216">
        <v>17748.860664804153</v>
      </c>
      <c r="E23" s="216">
        <v>20562.127595748992</v>
      </c>
      <c r="F23" s="216">
        <v>19595.800927601835</v>
      </c>
      <c r="G23" s="216">
        <v>19070.516420488279</v>
      </c>
      <c r="H23" s="216">
        <v>19240.287659223759</v>
      </c>
      <c r="I23" s="216">
        <v>19721.520128737728</v>
      </c>
      <c r="J23" s="216">
        <v>20404.632520457464</v>
      </c>
      <c r="K23" s="216">
        <v>19743.13199118571</v>
      </c>
      <c r="L23" s="216">
        <v>20860.123494574822</v>
      </c>
      <c r="M23" s="216">
        <v>22069.958911424899</v>
      </c>
      <c r="N23" s="216">
        <v>22110.016083075083</v>
      </c>
      <c r="O23" s="216">
        <v>23731.587452634383</v>
      </c>
      <c r="P23" s="217">
        <v>24203.246179366404</v>
      </c>
      <c r="Q23" s="217">
        <v>24280.798563797591</v>
      </c>
      <c r="R23" s="217">
        <v>24630.080379527441</v>
      </c>
      <c r="S23" s="217">
        <v>25758.196948481505</v>
      </c>
      <c r="T23" s="217">
        <v>25868.434739770742</v>
      </c>
      <c r="U23" s="217">
        <v>28637.55573504918</v>
      </c>
    </row>
    <row r="24" spans="1:21" ht="16.5" customHeight="1">
      <c r="B24" s="639"/>
      <c r="C24" s="640"/>
      <c r="D24" s="216"/>
      <c r="E24" s="216"/>
      <c r="F24" s="216"/>
      <c r="G24" s="216"/>
      <c r="H24" s="216"/>
      <c r="I24" s="216"/>
      <c r="J24" s="216"/>
      <c r="K24" s="216"/>
      <c r="L24" s="216"/>
      <c r="M24" s="216"/>
      <c r="N24" s="216"/>
      <c r="O24" s="216"/>
      <c r="P24" s="217"/>
      <c r="Q24" s="217"/>
      <c r="R24" s="217"/>
      <c r="S24" s="217"/>
      <c r="T24" s="217"/>
      <c r="U24" s="217"/>
    </row>
    <row r="25" spans="1:21" ht="16.5" customHeight="1">
      <c r="B25" s="639"/>
      <c r="C25" s="640" t="s">
        <v>276</v>
      </c>
      <c r="D25" s="216">
        <v>13512.862929063798</v>
      </c>
      <c r="E25" s="216">
        <v>13669.34257385797</v>
      </c>
      <c r="F25" s="216">
        <v>13595.649582764945</v>
      </c>
      <c r="G25" s="216">
        <v>14004.381015208359</v>
      </c>
      <c r="H25" s="216">
        <v>14328.541642599414</v>
      </c>
      <c r="I25" s="216">
        <v>14695.133670274074</v>
      </c>
      <c r="J25" s="216">
        <v>15594.492474428691</v>
      </c>
      <c r="K25" s="216">
        <v>15309.086958628275</v>
      </c>
      <c r="L25" s="216">
        <v>15710.530363975702</v>
      </c>
      <c r="M25" s="216">
        <v>16208.819007669186</v>
      </c>
      <c r="N25" s="216">
        <v>16682.91014207435</v>
      </c>
      <c r="O25" s="216">
        <v>16264.975122606134</v>
      </c>
      <c r="P25" s="217">
        <v>16706.845887596664</v>
      </c>
      <c r="Q25" s="217">
        <v>17429.435018897046</v>
      </c>
      <c r="R25" s="217">
        <v>17817.33029053366</v>
      </c>
      <c r="S25" s="217">
        <v>18213.161245070816</v>
      </c>
      <c r="T25" s="217">
        <v>18859.734894613386</v>
      </c>
      <c r="U25" s="217">
        <v>19451.459530430482</v>
      </c>
    </row>
    <row r="26" spans="1:21" s="222" customFormat="1" ht="39.6">
      <c r="A26" s="219"/>
      <c r="B26" s="639"/>
      <c r="C26" s="641" t="s">
        <v>316</v>
      </c>
      <c r="D26" s="220">
        <v>3039.7154022535533</v>
      </c>
      <c r="E26" s="220">
        <v>2553.7072061922831</v>
      </c>
      <c r="F26" s="220">
        <v>2199.1538329722057</v>
      </c>
      <c r="G26" s="220">
        <v>2085.852693652329</v>
      </c>
      <c r="H26" s="220">
        <v>2135.3544539130976</v>
      </c>
      <c r="I26" s="220">
        <v>2131.5403355986664</v>
      </c>
      <c r="J26" s="220">
        <v>2184.2112431897344</v>
      </c>
      <c r="K26" s="220">
        <v>2247.4319761593242</v>
      </c>
      <c r="L26" s="220">
        <v>2259.0693731531119</v>
      </c>
      <c r="M26" s="220">
        <v>2252.5441377373236</v>
      </c>
      <c r="N26" s="220">
        <v>2566.0062410546661</v>
      </c>
      <c r="O26" s="220">
        <v>1626.7680704031063</v>
      </c>
      <c r="P26" s="221">
        <v>1627.1466109889368</v>
      </c>
      <c r="Q26" s="221">
        <v>2021.9236799452647</v>
      </c>
      <c r="R26" s="221">
        <v>1969.6860023736258</v>
      </c>
      <c r="S26" s="221">
        <v>2082.3551626725571</v>
      </c>
      <c r="T26" s="221">
        <v>2025.8403428737165</v>
      </c>
      <c r="U26" s="221">
        <v>2111.1532921872813</v>
      </c>
    </row>
    <row r="27" spans="1:21" s="222" customFormat="1" ht="24.75" customHeight="1">
      <c r="A27" s="219"/>
      <c r="B27" s="639"/>
      <c r="C27" s="641" t="s">
        <v>317</v>
      </c>
      <c r="D27" s="220">
        <v>10473.147526810244</v>
      </c>
      <c r="E27" s="220">
        <v>11115.635367665687</v>
      </c>
      <c r="F27" s="220">
        <v>11396.495749792739</v>
      </c>
      <c r="G27" s="220">
        <v>11918.52832155603</v>
      </c>
      <c r="H27" s="220">
        <v>12193.187188686315</v>
      </c>
      <c r="I27" s="220">
        <v>12563.593334675406</v>
      </c>
      <c r="J27" s="220">
        <v>13410.281231238956</v>
      </c>
      <c r="K27" s="220">
        <v>13061.65498246895</v>
      </c>
      <c r="L27" s="220">
        <v>13451.46099082259</v>
      </c>
      <c r="M27" s="220">
        <v>13956.274869931864</v>
      </c>
      <c r="N27" s="220">
        <v>14116.903901019685</v>
      </c>
      <c r="O27" s="220">
        <v>14638.207052203028</v>
      </c>
      <c r="P27" s="221">
        <v>15079.699276607729</v>
      </c>
      <c r="Q27" s="221">
        <v>15407.511338951781</v>
      </c>
      <c r="R27" s="221">
        <v>15847.644288160036</v>
      </c>
      <c r="S27" s="221">
        <v>16130.806082398258</v>
      </c>
      <c r="T27" s="221">
        <v>16833.894551739668</v>
      </c>
      <c r="U27" s="221">
        <v>17340.3062382432</v>
      </c>
    </row>
    <row r="28" spans="1:21" ht="12" customHeight="1">
      <c r="B28" s="639"/>
      <c r="C28" s="640"/>
      <c r="D28" s="216"/>
      <c r="E28" s="216"/>
      <c r="F28" s="216"/>
      <c r="G28" s="216"/>
      <c r="H28" s="216"/>
      <c r="I28" s="216"/>
      <c r="J28" s="216"/>
      <c r="K28" s="216"/>
      <c r="L28" s="216"/>
      <c r="M28" s="216"/>
      <c r="N28" s="216"/>
      <c r="O28" s="216"/>
      <c r="P28" s="217"/>
      <c r="Q28" s="217"/>
      <c r="R28" s="217"/>
      <c r="S28" s="217"/>
      <c r="T28" s="217"/>
      <c r="U28" s="217"/>
    </row>
    <row r="29" spans="1:21" ht="16.5" customHeight="1">
      <c r="B29" s="639"/>
      <c r="C29" s="640" t="s">
        <v>278</v>
      </c>
      <c r="D29" s="216">
        <v>4235.9977357044381</v>
      </c>
      <c r="E29" s="216">
        <v>6892.7860454990614</v>
      </c>
      <c r="F29" s="216">
        <v>6000.1523220413392</v>
      </c>
      <c r="G29" s="216">
        <v>5066.1347516923743</v>
      </c>
      <c r="H29" s="216">
        <v>4911.7457428747639</v>
      </c>
      <c r="I29" s="216">
        <v>5026.3858908917673</v>
      </c>
      <c r="J29" s="216">
        <v>4810.1413096886699</v>
      </c>
      <c r="K29" s="216">
        <v>4434.046185223373</v>
      </c>
      <c r="L29" s="216">
        <v>5149.5939214600221</v>
      </c>
      <c r="M29" s="216">
        <v>5861.14073000798</v>
      </c>
      <c r="N29" s="216">
        <v>5427.1084756397249</v>
      </c>
      <c r="O29" s="216">
        <v>7764.6860879294172</v>
      </c>
      <c r="P29" s="217">
        <v>8210.6848093635217</v>
      </c>
      <c r="Q29" s="217">
        <v>7286.1196255379318</v>
      </c>
      <c r="R29" s="217">
        <v>6812.750088993781</v>
      </c>
      <c r="S29" s="217">
        <v>7545.0357034106892</v>
      </c>
      <c r="T29" s="217">
        <v>7008.6998451573554</v>
      </c>
      <c r="U29" s="217">
        <v>9186.0962046186978</v>
      </c>
    </row>
    <row r="30" spans="1:21">
      <c r="B30" s="639"/>
      <c r="C30" s="641" t="s">
        <v>279</v>
      </c>
      <c r="D30" s="216">
        <v>4206.1956440841022</v>
      </c>
      <c r="E30" s="216">
        <v>6829.8704113672848</v>
      </c>
      <c r="F30" s="216">
        <v>5936.1121985147702</v>
      </c>
      <c r="G30" s="216">
        <v>4893.1027745972851</v>
      </c>
      <c r="H30" s="216">
        <v>4924.8418634023355</v>
      </c>
      <c r="I30" s="216">
        <v>5075.0075708382383</v>
      </c>
      <c r="J30" s="216">
        <v>4672.9625331652342</v>
      </c>
      <c r="K30" s="216">
        <v>4620.4669903392141</v>
      </c>
      <c r="L30" s="216">
        <v>4669.2273866587457</v>
      </c>
      <c r="M30" s="216">
        <v>5204.8841746665203</v>
      </c>
      <c r="N30" s="216">
        <v>5111.8424228775493</v>
      </c>
      <c r="O30" s="216">
        <v>5657.2520727533865</v>
      </c>
      <c r="P30" s="217">
        <v>6378.5855925324977</v>
      </c>
      <c r="Q30" s="217">
        <v>5721.6400924443033</v>
      </c>
      <c r="R30" s="217">
        <v>6194.7184712067346</v>
      </c>
      <c r="S30" s="217">
        <v>6479.0027270197324</v>
      </c>
      <c r="T30" s="217">
        <v>6675.4926312657708</v>
      </c>
      <c r="U30" s="217">
        <v>6943.7883354830783</v>
      </c>
    </row>
    <row r="31" spans="1:21" ht="16.5" customHeight="1" thickBot="1">
      <c r="B31" s="637"/>
      <c r="C31" s="642" t="s">
        <v>280</v>
      </c>
      <c r="D31" s="223">
        <v>29.802091620335592</v>
      </c>
      <c r="E31" s="223">
        <v>62.915634131777054</v>
      </c>
      <c r="F31" s="223">
        <v>64.040123526568692</v>
      </c>
      <c r="G31" s="223">
        <v>173.03197709508905</v>
      </c>
      <c r="H31" s="223">
        <v>-13.096120527571472</v>
      </c>
      <c r="I31" s="223">
        <v>-48.621679946470884</v>
      </c>
      <c r="J31" s="223">
        <v>137.17877652343546</v>
      </c>
      <c r="K31" s="223">
        <v>-186.4208051158412</v>
      </c>
      <c r="L31" s="223">
        <v>480.36653480127626</v>
      </c>
      <c r="M31" s="223">
        <v>656.25655534145994</v>
      </c>
      <c r="N31" s="223">
        <v>315.26605276217589</v>
      </c>
      <c r="O31" s="223">
        <v>2107.4340151760307</v>
      </c>
      <c r="P31" s="224">
        <v>1832.0992168310247</v>
      </c>
      <c r="Q31" s="224">
        <v>1564.4795330936286</v>
      </c>
      <c r="R31" s="224">
        <v>618.031617787046</v>
      </c>
      <c r="S31" s="224">
        <v>1066.0329763909565</v>
      </c>
      <c r="T31" s="224">
        <v>333.20721389158467</v>
      </c>
      <c r="U31" s="224">
        <v>2242.3078691356191</v>
      </c>
    </row>
    <row r="32" spans="1:21" ht="16.5" customHeight="1" thickTop="1">
      <c r="C32" s="214" t="s">
        <v>410</v>
      </c>
    </row>
    <row r="33" spans="2:21" ht="16.5" customHeight="1">
      <c r="C33" s="214" t="s">
        <v>285</v>
      </c>
    </row>
    <row r="34" spans="2:21" ht="16.5" customHeight="1">
      <c r="B34" s="802" t="s">
        <v>298</v>
      </c>
      <c r="C34" s="802"/>
      <c r="D34" s="802"/>
      <c r="E34" s="802"/>
      <c r="F34" s="802"/>
      <c r="G34" s="802"/>
      <c r="H34" s="802"/>
      <c r="I34" s="802"/>
      <c r="J34" s="802"/>
      <c r="K34" s="802"/>
      <c r="L34" s="802"/>
      <c r="M34" s="802"/>
      <c r="N34" s="802"/>
      <c r="O34" s="802"/>
      <c r="P34" s="802"/>
      <c r="Q34" s="802"/>
      <c r="R34" s="802"/>
      <c r="S34" s="802"/>
      <c r="T34" s="802"/>
      <c r="U34" s="802"/>
    </row>
    <row r="35" spans="2:21" ht="11.7" customHeight="1">
      <c r="B35" s="802"/>
      <c r="C35" s="802"/>
      <c r="D35" s="802"/>
      <c r="E35" s="802"/>
      <c r="F35" s="802"/>
      <c r="G35" s="802"/>
      <c r="H35" s="802"/>
      <c r="I35" s="802"/>
      <c r="J35" s="802"/>
      <c r="K35" s="802"/>
      <c r="L35" s="802"/>
      <c r="M35" s="802"/>
      <c r="N35" s="802"/>
      <c r="O35" s="802"/>
      <c r="P35" s="802"/>
      <c r="Q35" s="802"/>
      <c r="R35" s="802"/>
      <c r="S35" s="802"/>
      <c r="T35" s="802"/>
      <c r="U35" s="802"/>
    </row>
    <row r="36" spans="2:21" ht="16.5" customHeight="1"/>
    <row r="37" spans="2:21" ht="16.5" customHeight="1">
      <c r="B37" s="645"/>
      <c r="C37" s="646"/>
      <c r="D37" s="653"/>
      <c r="E37" s="653"/>
      <c r="F37" s="653"/>
      <c r="G37" s="653"/>
      <c r="H37" s="653"/>
      <c r="I37" s="653"/>
      <c r="J37" s="653"/>
      <c r="K37" s="653"/>
      <c r="L37" s="653"/>
      <c r="M37" s="653"/>
      <c r="N37" s="653"/>
      <c r="O37" s="653"/>
      <c r="P37" s="653"/>
      <c r="Q37" s="653"/>
      <c r="R37" s="653"/>
      <c r="S37" s="653"/>
      <c r="T37" s="653"/>
      <c r="U37" s="653"/>
    </row>
    <row r="38" spans="2:21" ht="16.5" customHeight="1" thickBot="1">
      <c r="B38" s="647"/>
      <c r="C38" s="648"/>
      <c r="D38" s="644">
        <v>2007</v>
      </c>
      <c r="E38" s="644">
        <v>2008</v>
      </c>
      <c r="F38" s="644">
        <v>2009</v>
      </c>
      <c r="G38" s="644">
        <v>2010</v>
      </c>
      <c r="H38" s="644">
        <v>2011</v>
      </c>
      <c r="I38" s="644">
        <v>2012</v>
      </c>
      <c r="J38" s="644">
        <v>2013</v>
      </c>
      <c r="K38" s="644" t="s">
        <v>318</v>
      </c>
      <c r="L38" s="644" t="s">
        <v>319</v>
      </c>
      <c r="M38" s="644" t="s">
        <v>320</v>
      </c>
      <c r="N38" s="644">
        <v>2017</v>
      </c>
      <c r="O38" s="644">
        <v>2018</v>
      </c>
      <c r="P38" s="644">
        <v>2019</v>
      </c>
      <c r="Q38" s="644">
        <v>2020</v>
      </c>
      <c r="R38" s="644">
        <v>2021</v>
      </c>
      <c r="S38" s="644">
        <v>2022</v>
      </c>
      <c r="T38" s="644">
        <v>2023</v>
      </c>
      <c r="U38" s="644">
        <v>2024</v>
      </c>
    </row>
    <row r="39" spans="2:21" ht="16.5" customHeight="1" thickTop="1">
      <c r="B39" s="649"/>
      <c r="C39" s="650"/>
      <c r="R39" s="215"/>
    </row>
    <row r="40" spans="2:21" ht="16.5" customHeight="1">
      <c r="B40" s="649"/>
      <c r="C40" s="650" t="s">
        <v>83</v>
      </c>
      <c r="D40" s="216">
        <v>4483.4494526448307</v>
      </c>
      <c r="E40" s="216">
        <v>4956.7108863259164</v>
      </c>
      <c r="F40" s="216">
        <v>5731.2851157459882</v>
      </c>
      <c r="G40" s="216">
        <v>6066.6701208627137</v>
      </c>
      <c r="H40" s="216">
        <v>6795.9447301192404</v>
      </c>
      <c r="I40" s="216">
        <v>7116.4856372454869</v>
      </c>
      <c r="J40" s="216">
        <v>7263.7860188218747</v>
      </c>
      <c r="K40" s="216">
        <v>7815.7946401281642</v>
      </c>
      <c r="L40" s="216">
        <v>8550.9577761540022</v>
      </c>
      <c r="M40" s="216">
        <v>9459.6254985156465</v>
      </c>
      <c r="N40" s="216">
        <v>10080.002413338638</v>
      </c>
      <c r="O40" s="216">
        <v>11000.499065174465</v>
      </c>
      <c r="P40" s="739">
        <v>11715.77291524021</v>
      </c>
      <c r="Q40" s="739">
        <v>12207.117414973949</v>
      </c>
      <c r="R40" s="739">
        <v>12382.26418290847</v>
      </c>
      <c r="S40" s="740">
        <v>13579.693496368352</v>
      </c>
      <c r="T40" s="740">
        <v>15786.469498103204</v>
      </c>
      <c r="U40" s="740">
        <v>17451.513356592088</v>
      </c>
    </row>
    <row r="41" spans="2:21" ht="16.5" customHeight="1">
      <c r="B41" s="649"/>
      <c r="C41" s="650" t="s">
        <v>84</v>
      </c>
      <c r="D41" s="216">
        <v>1735.3916995681498</v>
      </c>
      <c r="E41" s="216">
        <v>2125.5882928823999</v>
      </c>
      <c r="F41" s="216">
        <v>2089.0866881851607</v>
      </c>
      <c r="G41" s="216">
        <v>2366.402920630916</v>
      </c>
      <c r="H41" s="216">
        <v>2567.4618787139984</v>
      </c>
      <c r="I41" s="216">
        <v>2851.2514227925876</v>
      </c>
      <c r="J41" s="216">
        <v>3412.9851137854557</v>
      </c>
      <c r="K41" s="216">
        <v>4080.2967015507993</v>
      </c>
      <c r="L41" s="216">
        <v>4183.01536525142</v>
      </c>
      <c r="M41" s="216">
        <v>5031.0922710484556</v>
      </c>
      <c r="N41" s="216">
        <v>5548.6572300595699</v>
      </c>
      <c r="O41" s="216">
        <v>6776.355975162508</v>
      </c>
      <c r="P41" s="739">
        <v>7662.0193031966519</v>
      </c>
      <c r="Q41" s="739">
        <v>6190.7894774436463</v>
      </c>
      <c r="R41" s="739">
        <v>8244.8330583190982</v>
      </c>
      <c r="S41" s="740">
        <v>10545.552700042075</v>
      </c>
      <c r="T41" s="740">
        <v>12339.672350532886</v>
      </c>
      <c r="U41" s="740">
        <v>13508.149195662834</v>
      </c>
    </row>
    <row r="42" spans="2:21" ht="16.5" customHeight="1">
      <c r="B42" s="649"/>
      <c r="C42" s="650" t="s">
        <v>36</v>
      </c>
      <c r="D42" s="216">
        <v>8958.8379843299099</v>
      </c>
      <c r="E42" s="216">
        <v>10373.31990267225</v>
      </c>
      <c r="F42" s="216">
        <v>10298.810965610677</v>
      </c>
      <c r="G42" s="216">
        <v>11562.323185604051</v>
      </c>
      <c r="H42" s="216">
        <v>13103.585783429366</v>
      </c>
      <c r="I42" s="216">
        <v>14489.960496556563</v>
      </c>
      <c r="J42" s="216">
        <v>15617.782730677569</v>
      </c>
      <c r="K42" s="216">
        <v>17106.928699292206</v>
      </c>
      <c r="L42" s="216">
        <v>18974.950089649785</v>
      </c>
      <c r="M42" s="216">
        <v>21473.550728379225</v>
      </c>
      <c r="N42" s="216">
        <v>23669.50200496196</v>
      </c>
      <c r="O42" s="216">
        <v>25445.627085579268</v>
      </c>
      <c r="P42" s="739">
        <v>29210.361334825695</v>
      </c>
      <c r="Q42" s="739">
        <v>28344.550731424712</v>
      </c>
      <c r="R42" s="739">
        <v>31260.646762374003</v>
      </c>
      <c r="S42" s="740">
        <v>34751.030956579598</v>
      </c>
      <c r="T42" s="740">
        <v>38742.830315340267</v>
      </c>
      <c r="U42" s="740">
        <v>43986.0861977682</v>
      </c>
    </row>
    <row r="43" spans="2:21" ht="16.5" customHeight="1">
      <c r="B43" s="649"/>
      <c r="C43" s="650"/>
      <c r="D43" s="216"/>
      <c r="E43" s="216"/>
      <c r="F43" s="216"/>
      <c r="G43" s="216"/>
      <c r="H43" s="216"/>
      <c r="I43" s="216"/>
      <c r="J43" s="216"/>
      <c r="K43" s="216"/>
      <c r="L43" s="216"/>
      <c r="M43" s="216"/>
      <c r="N43" s="216"/>
      <c r="O43" s="216"/>
      <c r="P43" s="739"/>
      <c r="Q43" s="739"/>
      <c r="R43" s="739"/>
      <c r="S43" s="740"/>
      <c r="T43" s="740"/>
      <c r="U43" s="740"/>
    </row>
    <row r="44" spans="2:21" ht="16.5" customHeight="1">
      <c r="B44" s="649"/>
      <c r="C44" s="650" t="s">
        <v>273</v>
      </c>
      <c r="D44" s="216">
        <v>-253.51763578791349</v>
      </c>
      <c r="E44" s="216">
        <v>-409.92760802320964</v>
      </c>
      <c r="F44" s="216">
        <v>-393.67215436594341</v>
      </c>
      <c r="G44" s="216">
        <v>-441.61538844030633</v>
      </c>
      <c r="H44" s="216">
        <v>-530.39797828123699</v>
      </c>
      <c r="I44" s="216">
        <v>-597.58566964031286</v>
      </c>
      <c r="J44" s="216">
        <v>-634.11647829688138</v>
      </c>
      <c r="K44" s="216">
        <v>-676.40026185185206</v>
      </c>
      <c r="L44" s="216">
        <v>-664.15022494960135</v>
      </c>
      <c r="M44" s="216">
        <v>-817.79120736747598</v>
      </c>
      <c r="N44" s="216">
        <v>-887.69592998164001</v>
      </c>
      <c r="O44" s="216">
        <v>-775.44343839727992</v>
      </c>
      <c r="P44" s="739">
        <v>-949.84794150216715</v>
      </c>
      <c r="Q44" s="739">
        <v>-1222.7382404649379</v>
      </c>
      <c r="R44" s="739">
        <v>-1290.6650322779817</v>
      </c>
      <c r="S44" s="740">
        <v>-1250.7964679708546</v>
      </c>
      <c r="T44" s="740">
        <v>-1216.6677975472439</v>
      </c>
      <c r="U44" s="740">
        <v>-1352.9053203062772</v>
      </c>
    </row>
    <row r="45" spans="2:21" ht="16.5" customHeight="1">
      <c r="B45" s="649"/>
      <c r="C45" s="650"/>
      <c r="D45" s="216"/>
      <c r="E45" s="216"/>
      <c r="F45" s="216"/>
      <c r="G45" s="216"/>
      <c r="H45" s="216"/>
      <c r="I45" s="216"/>
      <c r="J45" s="216"/>
      <c r="K45" s="216"/>
      <c r="L45" s="216"/>
      <c r="M45" s="216"/>
      <c r="N45" s="216"/>
      <c r="O45" s="216"/>
      <c r="P45" s="739"/>
      <c r="Q45" s="739"/>
      <c r="R45" s="739"/>
      <c r="S45" s="740"/>
      <c r="T45" s="740"/>
      <c r="U45" s="740"/>
    </row>
    <row r="46" spans="2:21" ht="16.5" customHeight="1">
      <c r="B46" s="649"/>
      <c r="C46" s="650" t="s">
        <v>291</v>
      </c>
      <c r="D46" s="216">
        <v>14924.161500754977</v>
      </c>
      <c r="E46" s="216">
        <v>17045.691473857358</v>
      </c>
      <c r="F46" s="216">
        <v>17725.510615175881</v>
      </c>
      <c r="G46" s="216">
        <v>19553.780838657374</v>
      </c>
      <c r="H46" s="216">
        <v>21936.594413981366</v>
      </c>
      <c r="I46" s="216">
        <v>23860.111886954324</v>
      </c>
      <c r="J46" s="216">
        <v>25660.437384988018</v>
      </c>
      <c r="K46" s="216">
        <v>28326.619779119315</v>
      </c>
      <c r="L46" s="216">
        <v>31044.773006105606</v>
      </c>
      <c r="M46" s="216">
        <v>35146.477290575851</v>
      </c>
      <c r="N46" s="216">
        <v>38410.465718378531</v>
      </c>
      <c r="O46" s="216">
        <v>42447.038687518965</v>
      </c>
      <c r="P46" s="739">
        <v>47638.305611760392</v>
      </c>
      <c r="Q46" s="739">
        <v>45519.719383377364</v>
      </c>
      <c r="R46" s="739">
        <v>50597.078971323586</v>
      </c>
      <c r="S46" s="740">
        <v>57625.480685019174</v>
      </c>
      <c r="T46" s="740">
        <v>65652.304366429118</v>
      </c>
      <c r="U46" s="740">
        <v>73592.843429716842</v>
      </c>
    </row>
    <row r="47" spans="2:21" ht="16.5" customHeight="1">
      <c r="B47" s="649"/>
      <c r="C47" s="650"/>
      <c r="D47" s="216"/>
      <c r="E47" s="216"/>
      <c r="F47" s="216"/>
      <c r="G47" s="216"/>
      <c r="H47" s="216"/>
      <c r="I47" s="216"/>
      <c r="J47" s="216"/>
      <c r="K47" s="216"/>
      <c r="L47" s="216"/>
      <c r="M47" s="216"/>
      <c r="N47" s="216"/>
      <c r="O47" s="216"/>
      <c r="P47" s="739"/>
      <c r="Q47" s="739"/>
      <c r="R47" s="739"/>
      <c r="S47" s="740"/>
      <c r="T47" s="740"/>
      <c r="U47" s="740"/>
    </row>
    <row r="48" spans="2:21" ht="16.5" customHeight="1">
      <c r="B48" s="649"/>
      <c r="C48" s="650" t="s">
        <v>292</v>
      </c>
      <c r="D48" s="216">
        <v>1049.9266788587063</v>
      </c>
      <c r="E48" s="216">
        <v>1276.8209931822403</v>
      </c>
      <c r="F48" s="216">
        <v>1087.0849803865499</v>
      </c>
      <c r="G48" s="216">
        <v>1309.5867224282101</v>
      </c>
      <c r="H48" s="216">
        <v>1457.1976505480498</v>
      </c>
      <c r="I48" s="216">
        <v>1555.3524122690201</v>
      </c>
      <c r="J48" s="216">
        <v>1757.2831535241901</v>
      </c>
      <c r="K48" s="216">
        <v>1913.9638540453202</v>
      </c>
      <c r="L48" s="216">
        <v>2171.4025756195301</v>
      </c>
      <c r="M48" s="216">
        <v>2491.1087049162052</v>
      </c>
      <c r="N48" s="216">
        <v>2648.3768335930286</v>
      </c>
      <c r="O48" s="216">
        <v>3439.2633291511102</v>
      </c>
      <c r="P48" s="739">
        <v>3396.9108945466814</v>
      </c>
      <c r="Q48" s="739">
        <v>3915.9299999999989</v>
      </c>
      <c r="R48" s="739">
        <v>4381.2264803929302</v>
      </c>
      <c r="S48" s="740">
        <v>5217.8653690341298</v>
      </c>
      <c r="T48" s="740">
        <v>5383.5639440149989</v>
      </c>
      <c r="U48" s="740">
        <v>6022.1965657294695</v>
      </c>
    </row>
    <row r="49" spans="2:21" ht="16.5" customHeight="1">
      <c r="B49" s="649"/>
      <c r="C49" s="650"/>
      <c r="D49" s="216"/>
      <c r="E49" s="216"/>
      <c r="F49" s="216"/>
      <c r="G49" s="216"/>
      <c r="H49" s="216"/>
      <c r="I49" s="216"/>
      <c r="J49" s="216"/>
      <c r="K49" s="216"/>
      <c r="L49" s="216"/>
      <c r="M49" s="216"/>
      <c r="N49" s="216"/>
      <c r="O49" s="216"/>
      <c r="P49" s="739"/>
      <c r="Q49" s="739"/>
      <c r="R49" s="739"/>
      <c r="S49" s="740"/>
      <c r="T49" s="740"/>
      <c r="U49" s="740"/>
    </row>
    <row r="50" spans="2:21" ht="16.5" customHeight="1">
      <c r="B50" s="649"/>
      <c r="C50" s="650" t="s">
        <v>274</v>
      </c>
      <c r="D50" s="216">
        <v>15974.088179613684</v>
      </c>
      <c r="E50" s="216">
        <v>18322.5124670396</v>
      </c>
      <c r="F50" s="216">
        <v>18812.59559556243</v>
      </c>
      <c r="G50" s="216">
        <v>20863.367561085586</v>
      </c>
      <c r="H50" s="216">
        <v>23393.792064529414</v>
      </c>
      <c r="I50" s="216">
        <v>25415.464299223342</v>
      </c>
      <c r="J50" s="216">
        <v>27417.720538512211</v>
      </c>
      <c r="K50" s="216">
        <v>30240.583633164635</v>
      </c>
      <c r="L50" s="216">
        <v>33216.175581725132</v>
      </c>
      <c r="M50" s="216">
        <v>37637.585995492052</v>
      </c>
      <c r="N50" s="216">
        <v>41058.842551971553</v>
      </c>
      <c r="O50" s="216">
        <v>45886.302016670073</v>
      </c>
      <c r="P50" s="739">
        <v>51035.216506307072</v>
      </c>
      <c r="Q50" s="739">
        <v>49435.649383377364</v>
      </c>
      <c r="R50" s="739">
        <v>54978.305451716515</v>
      </c>
      <c r="S50" s="740">
        <v>62843.346054053305</v>
      </c>
      <c r="T50" s="740">
        <v>71035.868310444115</v>
      </c>
      <c r="U50" s="740">
        <v>79615.039995446306</v>
      </c>
    </row>
    <row r="51" spans="2:21" ht="16.5" customHeight="1">
      <c r="B51" s="649"/>
      <c r="C51" s="650"/>
      <c r="D51" s="216"/>
      <c r="E51" s="216"/>
      <c r="F51" s="216"/>
      <c r="G51" s="216"/>
      <c r="H51" s="216"/>
      <c r="I51" s="216"/>
      <c r="J51" s="216"/>
      <c r="K51" s="216"/>
      <c r="L51" s="216"/>
      <c r="M51" s="216"/>
      <c r="N51" s="216"/>
      <c r="O51" s="216"/>
      <c r="P51" s="739"/>
      <c r="Q51" s="739"/>
      <c r="R51" s="739"/>
      <c r="S51" s="740"/>
      <c r="T51" s="740"/>
      <c r="U51" s="740"/>
    </row>
    <row r="52" spans="2:21" ht="16.5" customHeight="1">
      <c r="B52" s="649"/>
      <c r="C52" s="650" t="s">
        <v>315</v>
      </c>
      <c r="D52" s="216">
        <v>1774.7724851904677</v>
      </c>
      <c r="E52" s="216">
        <v>3470.8253209444047</v>
      </c>
      <c r="F52" s="216">
        <v>4074.815340613337</v>
      </c>
      <c r="G52" s="216">
        <v>2947.1871485204756</v>
      </c>
      <c r="H52" s="216">
        <v>2583.567174009564</v>
      </c>
      <c r="I52" s="216">
        <v>2310.3495440953366</v>
      </c>
      <c r="J52" s="216">
        <v>2693.3111325882937</v>
      </c>
      <c r="K52" s="216">
        <v>1634.6874876561487</v>
      </c>
      <c r="L52" s="216">
        <v>1474.4947911413001</v>
      </c>
      <c r="M52" s="216">
        <v>997.23027842948613</v>
      </c>
      <c r="N52" s="216">
        <v>1452.7192314646454</v>
      </c>
      <c r="O52" s="216">
        <v>2188.5276084677789</v>
      </c>
      <c r="P52" s="739">
        <v>2935.8113224403569</v>
      </c>
      <c r="Q52" s="739">
        <v>4314.0304176820555</v>
      </c>
      <c r="R52" s="739">
        <v>4965.9673352441187</v>
      </c>
      <c r="S52" s="740">
        <v>5938.8604944332765</v>
      </c>
      <c r="T52" s="740">
        <v>6618.0158340241542</v>
      </c>
      <c r="U52" s="740">
        <v>7580.2955929415548</v>
      </c>
    </row>
    <row r="53" spans="2:21" ht="16.5" customHeight="1">
      <c r="B53" s="649"/>
      <c r="C53" s="651" t="s">
        <v>363</v>
      </c>
      <c r="D53" s="216">
        <v>6214.9631247560774</v>
      </c>
      <c r="E53" s="216">
        <v>8547.4803852857731</v>
      </c>
      <c r="F53" s="216">
        <v>7908.0378069541002</v>
      </c>
      <c r="G53" s="216">
        <v>7510.9195578625286</v>
      </c>
      <c r="H53" s="216">
        <v>7898.5522038422596</v>
      </c>
      <c r="I53" s="216">
        <v>7846.0135696032612</v>
      </c>
      <c r="J53" s="216">
        <v>9074.008591212687</v>
      </c>
      <c r="K53" s="216">
        <v>10187.302731374908</v>
      </c>
      <c r="L53" s="216">
        <v>10904.781658458567</v>
      </c>
      <c r="M53" s="216">
        <v>11946.971117868605</v>
      </c>
      <c r="N53" s="216">
        <v>14140.981787439303</v>
      </c>
      <c r="O53" s="216">
        <v>16659.242666569022</v>
      </c>
      <c r="P53" s="739">
        <v>17442.266037324382</v>
      </c>
      <c r="Q53" s="739">
        <v>14271.395935522385</v>
      </c>
      <c r="R53" s="739">
        <v>17661.355365061998</v>
      </c>
      <c r="S53" s="740">
        <v>25112.551783811632</v>
      </c>
      <c r="T53" s="740">
        <v>25600.850029623758</v>
      </c>
      <c r="U53" s="740">
        <v>26694.209068273376</v>
      </c>
    </row>
    <row r="54" spans="2:21" ht="16.5" customHeight="1">
      <c r="B54" s="649"/>
      <c r="C54" s="651" t="s">
        <v>364</v>
      </c>
      <c r="D54" s="216">
        <v>4440.1906395656097</v>
      </c>
      <c r="E54" s="216">
        <v>5076.6550643413684</v>
      </c>
      <c r="F54" s="216">
        <v>3833.2224663407633</v>
      </c>
      <c r="G54" s="216">
        <v>4563.732409342053</v>
      </c>
      <c r="H54" s="216">
        <v>5314.9850298326955</v>
      </c>
      <c r="I54" s="216">
        <v>5535.6640255079246</v>
      </c>
      <c r="J54" s="216">
        <v>6380.6974586243932</v>
      </c>
      <c r="K54" s="216">
        <v>8552.6152437187593</v>
      </c>
      <c r="L54" s="216">
        <v>9430.286867317267</v>
      </c>
      <c r="M54" s="216">
        <v>10949.740839439119</v>
      </c>
      <c r="N54" s="216">
        <v>12688.262555974658</v>
      </c>
      <c r="O54" s="216">
        <v>14470.715058101243</v>
      </c>
      <c r="P54" s="739">
        <v>14506.454714884025</v>
      </c>
      <c r="Q54" s="739">
        <v>9957.3655178403296</v>
      </c>
      <c r="R54" s="739">
        <v>12695.388029817879</v>
      </c>
      <c r="S54" s="740">
        <v>19173.691289378356</v>
      </c>
      <c r="T54" s="740">
        <v>18982.834195599604</v>
      </c>
      <c r="U54" s="740">
        <v>19113.913475331821</v>
      </c>
    </row>
    <row r="55" spans="2:21" ht="16.5" customHeight="1">
      <c r="B55" s="649"/>
      <c r="C55" s="650"/>
      <c r="D55" s="216"/>
      <c r="E55" s="216"/>
      <c r="F55" s="216"/>
      <c r="G55" s="216"/>
      <c r="H55" s="216"/>
      <c r="I55" s="216"/>
      <c r="J55" s="216"/>
      <c r="K55" s="216"/>
      <c r="L55" s="216"/>
      <c r="M55" s="216"/>
      <c r="N55" s="216"/>
      <c r="O55" s="216"/>
      <c r="P55" s="739"/>
      <c r="Q55" s="739"/>
      <c r="R55" s="739"/>
      <c r="S55" s="740"/>
      <c r="T55" s="740"/>
      <c r="U55" s="740"/>
    </row>
    <row r="56" spans="2:21" ht="16.5" customHeight="1">
      <c r="B56" s="649"/>
      <c r="C56" s="650" t="s">
        <v>275</v>
      </c>
      <c r="D56" s="216">
        <v>17748.860664804153</v>
      </c>
      <c r="E56" s="216">
        <v>21793.337787984005</v>
      </c>
      <c r="F56" s="216">
        <v>22887.410936175766</v>
      </c>
      <c r="G56" s="216">
        <v>23810.554709606062</v>
      </c>
      <c r="H56" s="216">
        <v>25977.359238538978</v>
      </c>
      <c r="I56" s="216">
        <v>27725.813843318676</v>
      </c>
      <c r="J56" s="216">
        <v>30111.031671100503</v>
      </c>
      <c r="K56" s="216">
        <v>31875.271120820787</v>
      </c>
      <c r="L56" s="216">
        <v>34690.670372866429</v>
      </c>
      <c r="M56" s="216">
        <v>38634.81627392154</v>
      </c>
      <c r="N56" s="216">
        <v>42511.561783436198</v>
      </c>
      <c r="O56" s="216">
        <v>48074.829625137849</v>
      </c>
      <c r="P56" s="739">
        <v>53971.027828747436</v>
      </c>
      <c r="Q56" s="739">
        <v>53749.679801059421</v>
      </c>
      <c r="R56" s="739">
        <v>59944.279746307933</v>
      </c>
      <c r="S56" s="740">
        <v>68782.211042915631</v>
      </c>
      <c r="T56" s="740">
        <v>77653.88837423439</v>
      </c>
      <c r="U56" s="740">
        <v>87195.339164338831</v>
      </c>
    </row>
    <row r="57" spans="2:21" ht="16.5" customHeight="1">
      <c r="B57" s="649"/>
      <c r="C57" s="650"/>
      <c r="D57" s="216"/>
      <c r="E57" s="216"/>
      <c r="F57" s="216"/>
      <c r="G57" s="216"/>
      <c r="H57" s="216"/>
      <c r="I57" s="216"/>
      <c r="J57" s="216"/>
      <c r="K57" s="216"/>
      <c r="L57" s="216"/>
      <c r="M57" s="216"/>
      <c r="N57" s="216"/>
      <c r="O57" s="216"/>
      <c r="P57" s="739"/>
      <c r="Q57" s="739"/>
      <c r="R57" s="739"/>
      <c r="S57" s="740"/>
      <c r="T57" s="740"/>
      <c r="U57" s="740"/>
    </row>
    <row r="58" spans="2:21" ht="16.5" customHeight="1">
      <c r="B58" s="649"/>
      <c r="C58" s="650" t="s">
        <v>276</v>
      </c>
      <c r="D58" s="216">
        <v>13512.862929063798</v>
      </c>
      <c r="E58" s="216">
        <v>14694.078704735359</v>
      </c>
      <c r="F58" s="216">
        <v>15885.006907407096</v>
      </c>
      <c r="G58" s="216">
        <v>18171.730404396832</v>
      </c>
      <c r="H58" s="216">
        <v>20514.638775083462</v>
      </c>
      <c r="I58" s="216">
        <v>22599.796436623612</v>
      </c>
      <c r="J58" s="216">
        <v>25583.573083932417</v>
      </c>
      <c r="K58" s="216">
        <v>26888.394984933846</v>
      </c>
      <c r="L58" s="216">
        <v>29378.785477133868</v>
      </c>
      <c r="M58" s="216">
        <v>32475.055514001364</v>
      </c>
      <c r="N58" s="216">
        <v>36021.645256918979</v>
      </c>
      <c r="O58" s="216">
        <v>39289.389396611135</v>
      </c>
      <c r="P58" s="739">
        <v>43891.733648343376</v>
      </c>
      <c r="Q58" s="739">
        <v>47311.168168254801</v>
      </c>
      <c r="R58" s="739">
        <v>50933.758094375284</v>
      </c>
      <c r="S58" s="740">
        <v>55825.998812502905</v>
      </c>
      <c r="T58" s="740">
        <v>62440.605819522083</v>
      </c>
      <c r="U58" s="740">
        <v>68443.230711553479</v>
      </c>
    </row>
    <row r="59" spans="2:21" ht="39.6">
      <c r="B59" s="649"/>
      <c r="C59" s="651" t="s">
        <v>316</v>
      </c>
      <c r="D59" s="216">
        <v>3039.7154022535533</v>
      </c>
      <c r="E59" s="216">
        <v>2579.2558856938931</v>
      </c>
      <c r="F59" s="216">
        <v>2353.1987240267472</v>
      </c>
      <c r="G59" s="216">
        <v>2736.454846911367</v>
      </c>
      <c r="H59" s="216">
        <v>3302.528221042855</v>
      </c>
      <c r="I59" s="216">
        <v>3814.2748549877178</v>
      </c>
      <c r="J59" s="216">
        <v>4289.9601635952386</v>
      </c>
      <c r="K59" s="216">
        <v>4778.0129583438174</v>
      </c>
      <c r="L59" s="216">
        <v>5029.0353408442479</v>
      </c>
      <c r="M59" s="216">
        <v>5555.7937083475945</v>
      </c>
      <c r="N59" s="216">
        <v>6619.7393930386088</v>
      </c>
      <c r="O59" s="216">
        <v>6242.0537316948939</v>
      </c>
      <c r="P59" s="739">
        <v>7709.440605150402</v>
      </c>
      <c r="Q59" s="739">
        <v>9256.316778799468</v>
      </c>
      <c r="R59" s="739">
        <v>9595.6773922953253</v>
      </c>
      <c r="S59" s="740">
        <v>10345.696516513779</v>
      </c>
      <c r="T59" s="740">
        <v>11000.7656005962</v>
      </c>
      <c r="U59" s="740">
        <v>11756.365431464868</v>
      </c>
    </row>
    <row r="60" spans="2:21" ht="22.5" customHeight="1">
      <c r="B60" s="649"/>
      <c r="C60" s="651" t="s">
        <v>294</v>
      </c>
      <c r="D60" s="216">
        <v>10473.147526810244</v>
      </c>
      <c r="E60" s="216">
        <v>12114.822819041465</v>
      </c>
      <c r="F60" s="216">
        <v>13531.80818338035</v>
      </c>
      <c r="G60" s="216">
        <v>15435.275557485467</v>
      </c>
      <c r="H60" s="216">
        <v>17212.110554040606</v>
      </c>
      <c r="I60" s="216">
        <v>18785.521581635894</v>
      </c>
      <c r="J60" s="216">
        <v>21293.612920337178</v>
      </c>
      <c r="K60" s="216">
        <v>22110.382026590029</v>
      </c>
      <c r="L60" s="216">
        <v>24349.750136289622</v>
      </c>
      <c r="M60" s="216">
        <v>26919.261805653769</v>
      </c>
      <c r="N60" s="216">
        <v>29401.905863880369</v>
      </c>
      <c r="O60" s="216">
        <v>33047.335664916245</v>
      </c>
      <c r="P60" s="739">
        <v>36182.293043192971</v>
      </c>
      <c r="Q60" s="739">
        <v>38054.851389455333</v>
      </c>
      <c r="R60" s="739">
        <v>41338.080702079962</v>
      </c>
      <c r="S60" s="740">
        <v>45480.302295989124</v>
      </c>
      <c r="T60" s="740">
        <v>51439.840218925885</v>
      </c>
      <c r="U60" s="740">
        <v>56686.865280088612</v>
      </c>
    </row>
    <row r="61" spans="2:21" ht="16.5" customHeight="1">
      <c r="B61" s="649"/>
      <c r="C61" s="650"/>
      <c r="D61" s="216"/>
      <c r="E61" s="216"/>
      <c r="F61" s="216"/>
      <c r="G61" s="216"/>
      <c r="H61" s="216"/>
      <c r="I61" s="216"/>
      <c r="J61" s="216"/>
      <c r="K61" s="216"/>
      <c r="L61" s="216"/>
      <c r="M61" s="216"/>
      <c r="N61" s="216"/>
      <c r="O61" s="216"/>
      <c r="P61" s="739"/>
      <c r="Q61" s="739"/>
      <c r="R61" s="739"/>
      <c r="S61" s="740"/>
      <c r="T61" s="740"/>
      <c r="U61" s="740"/>
    </row>
    <row r="62" spans="2:21" ht="16.5" customHeight="1">
      <c r="B62" s="649"/>
      <c r="C62" s="650" t="s">
        <v>278</v>
      </c>
      <c r="D62" s="216">
        <v>4235.9977357044381</v>
      </c>
      <c r="E62" s="216">
        <v>7099.2583096444814</v>
      </c>
      <c r="F62" s="216">
        <v>7002.4047115993717</v>
      </c>
      <c r="G62" s="216">
        <v>5638.8236618355895</v>
      </c>
      <c r="H62" s="216">
        <v>5462.7233891312844</v>
      </c>
      <c r="I62" s="216">
        <v>5126.0243536087446</v>
      </c>
      <c r="J62" s="216">
        <v>4527.4644079463451</v>
      </c>
      <c r="K62" s="216">
        <v>4986.8807942529575</v>
      </c>
      <c r="L62" s="216">
        <v>5311.8935729789719</v>
      </c>
      <c r="M62" s="216">
        <v>6159.7648360811809</v>
      </c>
      <c r="N62" s="216">
        <v>6489.9154036481241</v>
      </c>
      <c r="O62" s="216">
        <v>9499.8297456362307</v>
      </c>
      <c r="P62" s="739">
        <v>11576.853074614062</v>
      </c>
      <c r="Q62" s="739">
        <v>8757.6860084041491</v>
      </c>
      <c r="R62" s="739">
        <v>9010.5216519326495</v>
      </c>
      <c r="S62" s="740">
        <v>12956.212230412726</v>
      </c>
      <c r="T62" s="740">
        <v>15213.282554712316</v>
      </c>
      <c r="U62" s="740">
        <v>18752.10845278536</v>
      </c>
    </row>
    <row r="63" spans="2:21" ht="16.5" customHeight="1">
      <c r="B63" s="649"/>
      <c r="C63" s="651" t="s">
        <v>279</v>
      </c>
      <c r="D63" s="216">
        <v>4206.1956440841022</v>
      </c>
      <c r="E63" s="216">
        <v>6924.2373615412516</v>
      </c>
      <c r="F63" s="216">
        <v>6990.4474589261945</v>
      </c>
      <c r="G63" s="216">
        <v>5400.6692365846238</v>
      </c>
      <c r="H63" s="216">
        <v>5774.9973134824158</v>
      </c>
      <c r="I63" s="216">
        <v>5938.5082929207319</v>
      </c>
      <c r="J63" s="216">
        <v>5416.3186964526149</v>
      </c>
      <c r="K63" s="216">
        <v>5527.4194467490224</v>
      </c>
      <c r="L63" s="216">
        <v>6297.6116873888859</v>
      </c>
      <c r="M63" s="216">
        <v>7142.5808287399941</v>
      </c>
      <c r="N63" s="216">
        <v>7447.8375374826119</v>
      </c>
      <c r="O63" s="216">
        <v>9650.817281878537</v>
      </c>
      <c r="P63" s="739">
        <v>10843.862730844161</v>
      </c>
      <c r="Q63" s="739">
        <v>9653.8713857261137</v>
      </c>
      <c r="R63" s="739">
        <v>12772.664501449151</v>
      </c>
      <c r="S63" s="740">
        <v>13761.501209278906</v>
      </c>
      <c r="T63" s="740">
        <v>14551.951473363215</v>
      </c>
      <c r="U63" s="740">
        <v>16274.169048457263</v>
      </c>
    </row>
    <row r="64" spans="2:21" ht="16.5" customHeight="1" thickBot="1">
      <c r="B64" s="647"/>
      <c r="C64" s="652" t="s">
        <v>280</v>
      </c>
      <c r="D64" s="223">
        <v>29.802091620335592</v>
      </c>
      <c r="E64" s="223">
        <v>175.02094810322933</v>
      </c>
      <c r="F64" s="223">
        <v>11.957252673177464</v>
      </c>
      <c r="G64" s="223">
        <v>238.15442525096529</v>
      </c>
      <c r="H64" s="223">
        <v>-312.27392435113103</v>
      </c>
      <c r="I64" s="223">
        <v>-812.48393931198711</v>
      </c>
      <c r="J64" s="223">
        <v>-888.85428850627011</v>
      </c>
      <c r="K64" s="223">
        <v>-540.53865249606474</v>
      </c>
      <c r="L64" s="223">
        <v>-985.71811440991439</v>
      </c>
      <c r="M64" s="223">
        <v>-982.81599265881312</v>
      </c>
      <c r="N64" s="223">
        <v>-957.92213383448745</v>
      </c>
      <c r="O64" s="223">
        <v>-150.98753624230551</v>
      </c>
      <c r="P64" s="223">
        <v>732.99034376990141</v>
      </c>
      <c r="Q64" s="223">
        <v>-896.18537732196398</v>
      </c>
      <c r="R64" s="223">
        <v>-3762.1428495165014</v>
      </c>
      <c r="S64" s="223">
        <v>-805.2889788661804</v>
      </c>
      <c r="T64" s="223">
        <v>661.3310813491006</v>
      </c>
      <c r="U64" s="223">
        <v>2477.939404328099</v>
      </c>
    </row>
    <row r="65" spans="3:3" ht="16.5" customHeight="1" thickTop="1">
      <c r="C65" s="214" t="s">
        <v>410</v>
      </c>
    </row>
    <row r="66" spans="3:3" ht="16.5" customHeight="1">
      <c r="C66" s="214" t="s">
        <v>285</v>
      </c>
    </row>
    <row r="67" spans="3:3" ht="16.5" customHeight="1"/>
    <row r="68" spans="3:3" ht="25.5" customHeight="1"/>
    <row r="69" spans="3:3" ht="16.5" customHeight="1"/>
    <row r="70" spans="3:3" ht="16.5" customHeight="1"/>
    <row r="71" spans="3:3" ht="16.5" customHeight="1"/>
    <row r="72" spans="3:3" ht="16.5" customHeight="1"/>
    <row r="73" spans="3:3" ht="16.5" customHeight="1"/>
    <row r="74" spans="3:3" ht="16.5" customHeight="1"/>
    <row r="75" spans="3:3" ht="16.5" customHeight="1"/>
    <row r="76" spans="3:3" ht="16.5" customHeight="1"/>
    <row r="77" spans="3:3" ht="16.5" customHeight="1"/>
    <row r="78" spans="3:3" ht="16.5" customHeight="1"/>
    <row r="79" spans="3:3" ht="16.5" customHeight="1"/>
    <row r="80" spans="3:3" ht="16.5" customHeight="1"/>
    <row r="81" spans="1:17" ht="16.5" customHeight="1"/>
    <row r="82" spans="1:17" ht="16.5" customHeight="1"/>
    <row r="83" spans="1:17" ht="16.5" customHeight="1"/>
    <row r="84" spans="1:17" ht="16.5" customHeight="1">
      <c r="A84" s="33"/>
      <c r="B84" s="33"/>
      <c r="C84" s="33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33"/>
      <c r="P84" s="33"/>
      <c r="Q84" s="33"/>
    </row>
    <row r="85" spans="1:17" ht="16.5" customHeight="1"/>
    <row r="86" spans="1:17" ht="16.5" customHeight="1"/>
    <row r="87" spans="1:17" ht="16.5" customHeight="1"/>
    <row r="88" spans="1:17" ht="16.5" customHeight="1"/>
    <row r="89" spans="1:17" ht="16.5" customHeight="1"/>
    <row r="90" spans="1:17" ht="16.5" customHeight="1"/>
    <row r="91" spans="1:17" ht="16.5" customHeight="1"/>
    <row r="92" spans="1:17" ht="16.5" customHeight="1"/>
    <row r="93" spans="1:17" s="222" customFormat="1" ht="28.5" customHeight="1"/>
    <row r="94" spans="1:17" s="222" customFormat="1" ht="21.6" customHeight="1"/>
    <row r="95" spans="1:17" ht="16.5" customHeight="1"/>
    <row r="96" spans="1:17" ht="16.5" customHeight="1"/>
    <row r="97" spans="1:17" ht="16.5" customHeight="1"/>
    <row r="98" spans="1:17" ht="16.5" customHeight="1"/>
    <row r="99" spans="1:17" ht="16.5" customHeight="1"/>
    <row r="100" spans="1:17" ht="16.5" customHeight="1">
      <c r="A100" s="33"/>
      <c r="B100" s="33"/>
      <c r="C100" s="33"/>
      <c r="D100" s="33"/>
      <c r="E100" s="33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  <c r="Q100" s="33"/>
    </row>
    <row r="101" spans="1:17" ht="16.5" customHeight="1">
      <c r="A101" s="33"/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</row>
    <row r="102" spans="1:17" ht="16.5" customHeight="1">
      <c r="A102" s="33"/>
      <c r="B102" s="33"/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</row>
    <row r="103" spans="1:17" ht="16.5" customHeight="1">
      <c r="A103" s="33"/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</row>
    <row r="104" spans="1:17" ht="16.5" customHeight="1">
      <c r="A104" s="33"/>
      <c r="B104" s="33"/>
      <c r="C104" s="33"/>
      <c r="D104" s="33"/>
      <c r="E104" s="33"/>
      <c r="F104" s="33"/>
      <c r="G104" s="33"/>
      <c r="H104" s="33"/>
      <c r="I104" s="33"/>
      <c r="J104" s="33"/>
      <c r="K104" s="33"/>
      <c r="L104" s="33"/>
      <c r="M104" s="33"/>
      <c r="N104" s="33"/>
      <c r="O104" s="33"/>
      <c r="P104" s="33"/>
      <c r="Q104" s="33"/>
    </row>
    <row r="105" spans="1:17" ht="16.5" customHeight="1">
      <c r="A105" s="33"/>
      <c r="B105" s="33"/>
      <c r="C105" s="33"/>
      <c r="D105" s="33"/>
      <c r="E105" s="33"/>
      <c r="F105" s="33"/>
      <c r="G105" s="33"/>
      <c r="H105" s="33"/>
      <c r="I105" s="33"/>
      <c r="J105" s="33"/>
      <c r="K105" s="33"/>
      <c r="L105" s="33"/>
      <c r="M105" s="33"/>
      <c r="N105" s="33"/>
      <c r="O105" s="33"/>
      <c r="P105" s="33"/>
      <c r="Q105" s="33"/>
    </row>
    <row r="106" spans="1:17" ht="16.5" customHeight="1">
      <c r="A106" s="33"/>
      <c r="B106" s="33"/>
      <c r="C106" s="33"/>
      <c r="D106" s="33"/>
      <c r="E106" s="33"/>
      <c r="F106" s="33"/>
      <c r="G106" s="33"/>
      <c r="H106" s="33"/>
      <c r="I106" s="33"/>
      <c r="J106" s="33"/>
      <c r="K106" s="33"/>
      <c r="L106" s="33"/>
      <c r="M106" s="33"/>
      <c r="N106" s="33"/>
      <c r="O106" s="33"/>
      <c r="P106" s="33"/>
      <c r="Q106" s="33"/>
    </row>
    <row r="107" spans="1:17" ht="16.5" customHeight="1">
      <c r="A107" s="33"/>
      <c r="B107" s="33"/>
      <c r="C107" s="33"/>
      <c r="D107" s="33"/>
      <c r="E107" s="33"/>
      <c r="F107" s="33"/>
      <c r="G107" s="33"/>
      <c r="H107" s="33"/>
      <c r="I107" s="33"/>
      <c r="J107" s="33"/>
      <c r="K107" s="33"/>
      <c r="L107" s="33"/>
      <c r="M107" s="33"/>
      <c r="N107" s="33"/>
      <c r="O107" s="33"/>
      <c r="P107" s="33"/>
      <c r="Q107" s="33"/>
    </row>
    <row r="108" spans="1:17" ht="16.5" customHeight="1">
      <c r="A108" s="33"/>
      <c r="B108" s="33"/>
      <c r="C108" s="33"/>
      <c r="D108" s="33"/>
      <c r="E108" s="33"/>
      <c r="F108" s="33"/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</row>
    <row r="109" spans="1:17" ht="16.5" customHeight="1">
      <c r="A109" s="33"/>
      <c r="B109" s="33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</row>
    <row r="110" spans="1:17" ht="16.5" customHeight="1">
      <c r="A110" s="33"/>
      <c r="B110" s="33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</row>
    <row r="111" spans="1:17" ht="16.5" customHeight="1">
      <c r="A111" s="33"/>
      <c r="B111" s="33"/>
      <c r="C111" s="33"/>
      <c r="D111" s="33"/>
      <c r="E111" s="33"/>
      <c r="F111" s="33"/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33"/>
    </row>
    <row r="112" spans="1:17" ht="16.5" customHeight="1">
      <c r="A112" s="33"/>
      <c r="B112" s="33"/>
      <c r="C112" s="33"/>
      <c r="D112" s="33"/>
      <c r="E112" s="33"/>
      <c r="F112" s="33"/>
      <c r="G112" s="33"/>
      <c r="H112" s="33"/>
      <c r="I112" s="33"/>
      <c r="J112" s="33"/>
      <c r="K112" s="33"/>
      <c r="L112" s="33"/>
      <c r="M112" s="33"/>
      <c r="N112" s="33"/>
      <c r="O112" s="33"/>
      <c r="P112" s="33"/>
      <c r="Q112" s="33"/>
    </row>
    <row r="113" s="33" customFormat="1" ht="16.5" customHeight="1"/>
    <row r="114" s="33" customFormat="1" ht="16.5" customHeight="1"/>
    <row r="115" s="33" customFormat="1" ht="16.5" customHeight="1"/>
    <row r="116" s="33" customFormat="1" ht="16.5" customHeight="1"/>
    <row r="117" s="33" customFormat="1" ht="16.5" customHeight="1"/>
    <row r="118" s="33" customFormat="1" ht="16.5" customHeight="1"/>
    <row r="119" s="33" customFormat="1" ht="16.5" customHeight="1"/>
    <row r="120" s="33" customFormat="1" ht="16.5" customHeight="1"/>
    <row r="121" s="33" customFormat="1" ht="25.5" customHeight="1"/>
    <row r="122" s="33" customFormat="1" ht="16.5" customHeight="1"/>
    <row r="123" s="33" customFormat="1" ht="16.5" customHeight="1"/>
    <row r="124" s="33" customFormat="1" ht="16.5" customHeight="1"/>
    <row r="125" s="33" customFormat="1" ht="16.5" customHeight="1"/>
    <row r="126" s="33" customFormat="1" ht="16.5" customHeight="1"/>
    <row r="127" s="33" customFormat="1" ht="16.5" customHeight="1"/>
    <row r="128" s="33" customFormat="1" ht="16.5" customHeight="1"/>
    <row r="129" s="33" customFormat="1" ht="16.5" customHeight="1"/>
    <row r="130" s="33" customFormat="1" ht="16.5" customHeight="1"/>
    <row r="131" s="33" customFormat="1" ht="16.5" customHeight="1"/>
    <row r="132" s="33" customFormat="1" ht="16.5" customHeight="1"/>
    <row r="133" s="33" customFormat="1" ht="16.5" customHeight="1"/>
    <row r="134" s="33" customFormat="1" ht="16.5" customHeight="1"/>
    <row r="135" s="33" customFormat="1" ht="16.5" customHeight="1"/>
    <row r="136" s="33" customFormat="1" ht="16.5" customHeight="1"/>
    <row r="137" s="33" customFormat="1" ht="16.5" customHeight="1"/>
    <row r="138" s="33" customFormat="1" ht="16.5" customHeight="1"/>
    <row r="139" s="33" customFormat="1" ht="16.5" customHeight="1"/>
    <row r="140" s="33" customFormat="1" ht="16.5" customHeight="1"/>
    <row r="141" s="33" customFormat="1" ht="16.5" customHeight="1"/>
    <row r="142" s="33" customFormat="1" ht="16.5" customHeight="1"/>
    <row r="143" s="33" customFormat="1" ht="16.5" customHeight="1"/>
    <row r="144" s="33" customFormat="1" ht="16.5" customHeight="1"/>
    <row r="145" s="33" customFormat="1" ht="16.5" customHeight="1"/>
    <row r="146" s="222" customFormat="1" ht="26.7" customHeight="1"/>
    <row r="147" s="222" customFormat="1" ht="27.6" customHeight="1"/>
    <row r="148" s="33" customFormat="1" ht="16.5" customHeight="1"/>
    <row r="149" s="33" customFormat="1" ht="16.5" customHeight="1"/>
    <row r="150" s="33" customFormat="1" ht="16.5" customHeight="1"/>
    <row r="151" s="33" customFormat="1" ht="16.5" customHeight="1"/>
    <row r="152" s="33" customFormat="1" ht="16.5" customHeight="1"/>
    <row r="153" s="33" customFormat="1" ht="16.5" customHeight="1"/>
    <row r="154" s="33" customFormat="1"/>
    <row r="155" s="33" customFormat="1"/>
    <row r="156" s="33" customFormat="1"/>
    <row r="157" s="33" customFormat="1"/>
    <row r="158" s="33" customFormat="1"/>
    <row r="159" s="33" customFormat="1"/>
    <row r="160" s="33" customFormat="1"/>
  </sheetData>
  <mergeCells count="2">
    <mergeCell ref="B1:U1"/>
    <mergeCell ref="B34:U35"/>
  </mergeCells>
  <printOptions horizontalCentered="1" verticalCentered="1"/>
  <pageMargins left="0" right="0" top="0.98425196850393704" bottom="0.39370078740157483" header="0" footer="0"/>
  <pageSetup paperSize="9" scale="75" firstPageNumber="5" fitToWidth="2" fitToHeight="2" orientation="landscape" useFirstPageNumber="1" r:id="rId1"/>
  <headerFooter>
    <oddHeader>&amp;L&amp;G&amp;R&amp;G</oddHeader>
    <oddFooter xml:space="preserve">&amp;C&amp;"Arial Black,Normal"&amp;12&amp;K03+000&amp;P&amp;R&amp;"Arial Black,Normal"&amp;14&amp;K03+000Janvier 2024 | N°53&amp;G       </oddFooter>
  </headerFooter>
  <rowBreaks count="1" manualBreakCount="1">
    <brk id="33" max="18" man="1"/>
  </rowBreaks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U102"/>
  <sheetViews>
    <sheetView topLeftCell="A50" zoomScale="85" zoomScaleNormal="85" zoomScalePageLayoutView="70" workbookViewId="0">
      <selection activeCell="C90" sqref="C90"/>
    </sheetView>
  </sheetViews>
  <sheetFormatPr baseColWidth="10" defaultColWidth="10.6640625" defaultRowHeight="13.2"/>
  <cols>
    <col min="1" max="1" width="10.6640625" style="741"/>
    <col min="2" max="2" width="1.33203125" style="741" customWidth="1"/>
    <col min="3" max="3" width="40.6640625" style="741" customWidth="1"/>
    <col min="4" max="4" width="8.109375" style="741" customWidth="1"/>
    <col min="5" max="16384" width="10.6640625" style="741"/>
  </cols>
  <sheetData>
    <row r="1" spans="1:21" ht="26.7" customHeight="1">
      <c r="B1" s="805" t="s">
        <v>413</v>
      </c>
      <c r="C1" s="805"/>
      <c r="D1" s="805"/>
      <c r="E1" s="805"/>
      <c r="F1" s="805"/>
      <c r="G1" s="805"/>
      <c r="H1" s="805"/>
      <c r="I1" s="805"/>
      <c r="J1" s="805"/>
      <c r="K1" s="805"/>
      <c r="L1" s="805"/>
      <c r="M1" s="805"/>
      <c r="N1" s="805"/>
      <c r="O1" s="805"/>
      <c r="P1" s="805"/>
      <c r="Q1" s="805"/>
      <c r="R1" s="805"/>
      <c r="S1" s="805"/>
      <c r="T1" s="805"/>
      <c r="U1" s="805"/>
    </row>
    <row r="2" spans="1:21">
      <c r="A2" s="742"/>
      <c r="B2" s="742"/>
      <c r="C2" s="743"/>
      <c r="D2" s="742"/>
      <c r="E2" s="742"/>
      <c r="F2" s="742"/>
      <c r="G2" s="742"/>
      <c r="H2" s="742"/>
      <c r="I2" s="742"/>
      <c r="J2" s="742"/>
      <c r="K2" s="742"/>
      <c r="L2" s="742"/>
      <c r="M2" s="742"/>
      <c r="N2" s="742"/>
      <c r="O2" s="742"/>
      <c r="P2" s="742"/>
      <c r="Q2" s="742"/>
    </row>
    <row r="3" spans="1:21">
      <c r="A3" s="742"/>
      <c r="B3" s="742"/>
      <c r="C3" s="743"/>
      <c r="D3" s="742"/>
      <c r="E3" s="742"/>
      <c r="F3" s="742"/>
      <c r="G3" s="742"/>
      <c r="H3" s="742"/>
      <c r="I3" s="742"/>
      <c r="J3" s="742"/>
      <c r="K3" s="742"/>
      <c r="L3" s="742"/>
      <c r="M3" s="742"/>
      <c r="N3" s="742"/>
      <c r="O3" s="742"/>
      <c r="P3" s="742"/>
      <c r="Q3" s="742"/>
    </row>
    <row r="4" spans="1:21">
      <c r="A4" s="742"/>
      <c r="B4" s="791"/>
      <c r="C4" s="792"/>
      <c r="D4" s="793"/>
      <c r="E4" s="793"/>
      <c r="F4" s="793"/>
      <c r="G4" s="793"/>
      <c r="H4" s="793"/>
      <c r="I4" s="793"/>
      <c r="J4" s="793"/>
      <c r="K4" s="793"/>
      <c r="L4" s="793"/>
      <c r="M4" s="793"/>
      <c r="N4" s="793"/>
      <c r="O4" s="793"/>
      <c r="P4" s="793"/>
      <c r="Q4" s="793"/>
      <c r="R4" s="793"/>
      <c r="S4" s="793"/>
      <c r="T4" s="793"/>
      <c r="U4" s="793"/>
    </row>
    <row r="5" spans="1:21" ht="14.4" thickBot="1">
      <c r="A5" s="742"/>
      <c r="B5" s="744"/>
      <c r="C5" s="745"/>
      <c r="D5" s="746">
        <v>2007</v>
      </c>
      <c r="E5" s="746">
        <v>2008</v>
      </c>
      <c r="F5" s="746">
        <v>2009</v>
      </c>
      <c r="G5" s="746">
        <v>2010</v>
      </c>
      <c r="H5" s="746">
        <v>2011</v>
      </c>
      <c r="I5" s="746">
        <v>2012</v>
      </c>
      <c r="J5" s="746">
        <v>2013</v>
      </c>
      <c r="K5" s="746">
        <v>2014</v>
      </c>
      <c r="L5" s="746">
        <v>2015</v>
      </c>
      <c r="M5" s="746">
        <v>2016</v>
      </c>
      <c r="N5" s="746">
        <v>2017</v>
      </c>
      <c r="O5" s="746">
        <v>2018</v>
      </c>
      <c r="P5" s="746">
        <v>2019</v>
      </c>
      <c r="Q5" s="746">
        <v>2020</v>
      </c>
      <c r="R5" s="746">
        <v>2021</v>
      </c>
      <c r="S5" s="746">
        <v>2022</v>
      </c>
      <c r="T5" s="746">
        <v>2023</v>
      </c>
      <c r="U5" s="746">
        <v>2024</v>
      </c>
    </row>
    <row r="6" spans="1:21" ht="13.8" thickTop="1">
      <c r="A6" s="742"/>
      <c r="B6" s="747"/>
      <c r="C6" s="748"/>
      <c r="D6" s="742"/>
      <c r="E6" s="742"/>
      <c r="F6" s="742"/>
      <c r="G6" s="742"/>
      <c r="H6" s="742"/>
      <c r="I6" s="742"/>
      <c r="J6" s="742"/>
      <c r="K6" s="742"/>
      <c r="L6" s="742"/>
      <c r="M6" s="742"/>
      <c r="N6" s="742"/>
      <c r="O6" s="742"/>
      <c r="P6" s="742"/>
      <c r="Q6" s="742"/>
      <c r="R6" s="742"/>
    </row>
    <row r="7" spans="1:21" ht="18" customHeight="1">
      <c r="A7" s="742"/>
      <c r="B7" s="747"/>
      <c r="C7" s="748" t="s">
        <v>83</v>
      </c>
      <c r="D7" s="216"/>
      <c r="E7" s="666">
        <v>2.2891867158166823E-2</v>
      </c>
      <c r="F7" s="666">
        <v>5.4727068959135927E-2</v>
      </c>
      <c r="G7" s="666">
        <v>-2.307763458401757E-2</v>
      </c>
      <c r="H7" s="666">
        <v>1.8773199872489155E-2</v>
      </c>
      <c r="I7" s="666">
        <v>2.0778722695476981E-2</v>
      </c>
      <c r="J7" s="666">
        <v>-5.0388973747288679E-2</v>
      </c>
      <c r="K7" s="666">
        <v>1.5858776263280694E-2</v>
      </c>
      <c r="L7" s="666">
        <v>-1.5289974690800956E-2</v>
      </c>
      <c r="M7" s="666">
        <v>1.3454654245660835E-2</v>
      </c>
      <c r="N7" s="666">
        <v>1.2929057108539643E-2</v>
      </c>
      <c r="O7" s="666">
        <v>3.5434929790423286E-3</v>
      </c>
      <c r="P7" s="666">
        <v>5.9328103339136185E-2</v>
      </c>
      <c r="Q7" s="666">
        <v>-1.3698395170180122E-2</v>
      </c>
      <c r="R7" s="666">
        <v>-2.5275147025593525E-2</v>
      </c>
      <c r="S7" s="666">
        <v>2.5717328247790272E-2</v>
      </c>
      <c r="T7" s="666">
        <v>5.2603733969610378E-2</v>
      </c>
      <c r="U7" s="666">
        <v>4.5344392172576242E-2</v>
      </c>
    </row>
    <row r="8" spans="1:21" ht="18" customHeight="1">
      <c r="A8" s="742"/>
      <c r="B8" s="747"/>
      <c r="C8" s="748" t="s">
        <v>84</v>
      </c>
      <c r="D8" s="216"/>
      <c r="E8" s="666">
        <v>7.1311785363668667E-2</v>
      </c>
      <c r="F8" s="666">
        <v>-5.6637793300314154E-2</v>
      </c>
      <c r="G8" s="666">
        <v>1.7940050621060077E-2</v>
      </c>
      <c r="H8" s="666">
        <v>5.5290222420285584E-3</v>
      </c>
      <c r="I8" s="666">
        <v>9.1488684495537598E-2</v>
      </c>
      <c r="J8" s="666">
        <v>0.2729059755740344</v>
      </c>
      <c r="K8" s="666">
        <v>6.9566278374452617E-2</v>
      </c>
      <c r="L8" s="666">
        <v>6.694881133188324E-2</v>
      </c>
      <c r="M8" s="666">
        <v>4.7866875136487241E-2</v>
      </c>
      <c r="N8" s="666">
        <v>5.8018866903586819E-2</v>
      </c>
      <c r="O8" s="666">
        <v>1.9897900385347222E-2</v>
      </c>
      <c r="P8" s="666">
        <v>6.7729808147169557E-2</v>
      </c>
      <c r="Q8" s="666">
        <v>-0.2947895465041861</v>
      </c>
      <c r="R8" s="666">
        <v>0.20335332815852247</v>
      </c>
      <c r="S8" s="666">
        <v>8.8708830297400398E-2</v>
      </c>
      <c r="T8" s="666">
        <v>5.23461310719191E-2</v>
      </c>
      <c r="U8" s="666">
        <v>3.3745725537587701E-2</v>
      </c>
    </row>
    <row r="9" spans="1:21" ht="18" customHeight="1">
      <c r="A9" s="742"/>
      <c r="B9" s="747"/>
      <c r="C9" s="748" t="s">
        <v>36</v>
      </c>
      <c r="D9" s="216"/>
      <c r="E9" s="666">
        <v>7.8053932881018584E-2</v>
      </c>
      <c r="F9" s="666">
        <v>-5.7248239242406407E-2</v>
      </c>
      <c r="G9" s="666">
        <v>5.6301855332570039E-3</v>
      </c>
      <c r="H9" s="666">
        <v>1.0492896488762948E-2</v>
      </c>
      <c r="I9" s="666">
        <v>2.6362526641291462E-2</v>
      </c>
      <c r="J9" s="666">
        <v>4.0102113959639141E-3</v>
      </c>
      <c r="K9" s="666">
        <v>2.9585440730099055E-2</v>
      </c>
      <c r="L9" s="666">
        <v>2.4934581824165081E-2</v>
      </c>
      <c r="M9" s="666">
        <v>4.5535399305162372E-2</v>
      </c>
      <c r="N9" s="666">
        <v>5.0615238978555022E-2</v>
      </c>
      <c r="O9" s="667">
        <v>8.4417100191449546E-3</v>
      </c>
      <c r="P9" s="666">
        <v>4.9755031242195935E-2</v>
      </c>
      <c r="Q9" s="666">
        <v>-5.6857598434351786E-2</v>
      </c>
      <c r="R9" s="666">
        <v>7.2394199851955277E-2</v>
      </c>
      <c r="S9" s="666">
        <v>3.6070817739842109E-2</v>
      </c>
      <c r="T9" s="666">
        <v>3.3862804866386487E-2</v>
      </c>
      <c r="U9" s="666">
        <v>4.0517307717963469E-2</v>
      </c>
    </row>
    <row r="10" spans="1:21" ht="18" customHeight="1">
      <c r="A10" s="742"/>
      <c r="B10" s="747"/>
      <c r="C10" s="748"/>
      <c r="D10" s="216"/>
      <c r="E10" s="216"/>
      <c r="F10" s="216"/>
      <c r="G10" s="216"/>
      <c r="H10" s="216"/>
      <c r="I10" s="216"/>
      <c r="J10" s="216"/>
      <c r="K10" s="216"/>
      <c r="L10" s="216"/>
      <c r="M10" s="216"/>
      <c r="N10" s="216"/>
      <c r="O10" s="216"/>
      <c r="P10" s="216"/>
      <c r="Q10" s="216"/>
      <c r="R10" s="216"/>
      <c r="S10" s="216"/>
      <c r="T10" s="216"/>
      <c r="U10" s="216"/>
    </row>
    <row r="11" spans="1:21" ht="18" customHeight="1">
      <c r="A11" s="742"/>
      <c r="B11" s="747"/>
      <c r="C11" s="748" t="s">
        <v>273</v>
      </c>
      <c r="D11" s="216"/>
      <c r="E11" s="666">
        <v>0.16687631080987253</v>
      </c>
      <c r="F11" s="666">
        <v>-6.1013541981191466E-2</v>
      </c>
      <c r="G11" s="666">
        <v>6.1933883903018128E-2</v>
      </c>
      <c r="H11" s="666">
        <v>6.3584645297034781E-2</v>
      </c>
      <c r="I11" s="666">
        <v>7.934541365980663E-2</v>
      </c>
      <c r="J11" s="666">
        <v>-5.9078254223594584E-3</v>
      </c>
      <c r="K11" s="666">
        <v>6.2233605708074569E-2</v>
      </c>
      <c r="L11" s="666">
        <v>-2.2743969170788692E-3</v>
      </c>
      <c r="M11" s="666">
        <v>0.18595053845683873</v>
      </c>
      <c r="N11" s="666">
        <v>0.16352254165052393</v>
      </c>
      <c r="O11" s="666">
        <v>-8.9360554258052116E-2</v>
      </c>
      <c r="P11" s="666">
        <v>0.24197997784037395</v>
      </c>
      <c r="Q11" s="666">
        <v>0.19195674747514802</v>
      </c>
      <c r="R11" s="666">
        <v>8.7289469109649964E-2</v>
      </c>
      <c r="S11" s="666">
        <v>6.4188166547759495E-2</v>
      </c>
      <c r="T11" s="666">
        <v>-4.9522372102235201E-2</v>
      </c>
      <c r="U11" s="666">
        <v>6.4780303919976578E-2</v>
      </c>
    </row>
    <row r="12" spans="1:21" ht="18" customHeight="1">
      <c r="A12" s="742"/>
      <c r="B12" s="747"/>
      <c r="C12" s="748"/>
      <c r="D12" s="216"/>
      <c r="E12" s="216"/>
      <c r="F12" s="216"/>
      <c r="G12" s="216"/>
      <c r="H12" s="216"/>
      <c r="I12" s="216"/>
      <c r="J12" s="216"/>
      <c r="K12" s="216"/>
      <c r="L12" s="216"/>
      <c r="M12" s="216"/>
      <c r="N12" s="216"/>
      <c r="O12" s="216"/>
      <c r="P12" s="216"/>
      <c r="Q12" s="216"/>
      <c r="R12" s="216"/>
      <c r="S12" s="216"/>
      <c r="T12" s="216"/>
      <c r="U12" s="216"/>
    </row>
    <row r="13" spans="1:21" ht="18" customHeight="1">
      <c r="A13" s="742"/>
      <c r="B13" s="747"/>
      <c r="C13" s="748" t="s">
        <v>291</v>
      </c>
      <c r="D13" s="216"/>
      <c r="E13" s="666">
        <v>5.9189580638911554E-2</v>
      </c>
      <c r="F13" s="666">
        <v>-2.4619651090113437E-2</v>
      </c>
      <c r="G13" s="666">
        <v>-2.9901809610075603E-3</v>
      </c>
      <c r="H13" s="666">
        <v>1.1442992401539342E-2</v>
      </c>
      <c r="I13" s="666">
        <v>3.1083961888581424E-2</v>
      </c>
      <c r="J13" s="666">
        <v>2.0409937139055589E-2</v>
      </c>
      <c r="K13" s="666">
        <v>3.1093635146290932E-2</v>
      </c>
      <c r="L13" s="666">
        <v>2.085106375202983E-2</v>
      </c>
      <c r="M13" s="666">
        <v>3.4314381968863161E-2</v>
      </c>
      <c r="N13" s="666">
        <v>3.916206198556571E-2</v>
      </c>
      <c r="O13" s="666">
        <v>1.1728256710164198E-2</v>
      </c>
      <c r="P13" s="666">
        <v>5.070095875873637E-2</v>
      </c>
      <c r="Q13" s="666">
        <v>-9.4281926253087733E-2</v>
      </c>
      <c r="R13" s="666">
        <v>6.2108759784464285E-2</v>
      </c>
      <c r="S13" s="666">
        <v>4.0430141670669384E-2</v>
      </c>
      <c r="T13" s="666">
        <v>4.4876022910844693E-2</v>
      </c>
      <c r="U13" s="666">
        <v>3.9797566621402547E-2</v>
      </c>
    </row>
    <row r="14" spans="1:21" ht="18" customHeight="1">
      <c r="A14" s="742"/>
      <c r="B14" s="747"/>
      <c r="C14" s="748"/>
      <c r="D14" s="749"/>
      <c r="E14" s="749"/>
      <c r="F14" s="749"/>
      <c r="G14" s="749"/>
      <c r="H14" s="749"/>
      <c r="I14" s="749"/>
      <c r="J14" s="749"/>
      <c r="K14" s="749"/>
      <c r="L14" s="749"/>
      <c r="M14" s="749"/>
      <c r="N14" s="749"/>
      <c r="O14" s="749"/>
      <c r="P14" s="749"/>
      <c r="Q14" s="749"/>
      <c r="R14" s="749"/>
      <c r="S14" s="749"/>
      <c r="T14" s="749"/>
      <c r="U14" s="749"/>
    </row>
    <row r="15" spans="1:21" ht="18" customHeight="1">
      <c r="A15" s="742"/>
      <c r="B15" s="747"/>
      <c r="C15" s="748" t="s">
        <v>292</v>
      </c>
      <c r="D15" s="216"/>
      <c r="E15" s="666">
        <v>0.17994302330690126</v>
      </c>
      <c r="F15" s="666">
        <v>-0.23332041886934241</v>
      </c>
      <c r="G15" s="666">
        <v>0.15525489124642755</v>
      </c>
      <c r="H15" s="666">
        <v>7.6603787186504624E-2</v>
      </c>
      <c r="I15" s="666">
        <v>1.7312014557852917E-2</v>
      </c>
      <c r="J15" s="666">
        <v>5.7604983256569264E-2</v>
      </c>
      <c r="K15" s="666">
        <v>6.2973978859406587E-2</v>
      </c>
      <c r="L15" s="666">
        <v>0.16206150375926809</v>
      </c>
      <c r="M15" s="666">
        <v>0.10153719833914687</v>
      </c>
      <c r="N15" s="666">
        <v>4.1094222953963699E-2</v>
      </c>
      <c r="O15" s="666">
        <v>0.23973979799588374</v>
      </c>
      <c r="P15" s="666">
        <v>-1.1157269005811377E-2</v>
      </c>
      <c r="Q15" s="666">
        <v>0.13278617917705104</v>
      </c>
      <c r="R15" s="666">
        <v>-6.4683190936074997E-2</v>
      </c>
      <c r="S15" s="666">
        <v>4.9024747404209146E-2</v>
      </c>
      <c r="T15" s="666">
        <v>2.1701758130917126E-2</v>
      </c>
      <c r="U15" s="666">
        <v>7.139026817393912E-2</v>
      </c>
    </row>
    <row r="16" spans="1:21" ht="18" customHeight="1">
      <c r="A16" s="742"/>
      <c r="B16" s="747"/>
      <c r="C16" s="748"/>
      <c r="D16" s="216"/>
      <c r="E16" s="216"/>
      <c r="F16" s="216"/>
      <c r="G16" s="216"/>
      <c r="H16" s="216"/>
      <c r="I16" s="216"/>
      <c r="J16" s="216"/>
      <c r="K16" s="216"/>
      <c r="L16" s="216"/>
      <c r="M16" s="216"/>
      <c r="N16" s="216"/>
      <c r="O16" s="216"/>
      <c r="P16" s="216"/>
      <c r="Q16" s="216"/>
      <c r="R16" s="216"/>
      <c r="S16" s="216"/>
      <c r="T16" s="216"/>
      <c r="U16" s="216"/>
    </row>
    <row r="17" spans="1:21" ht="25.5" customHeight="1">
      <c r="A17" s="742"/>
      <c r="B17" s="747"/>
      <c r="C17" s="748" t="s">
        <v>274</v>
      </c>
      <c r="D17" s="668"/>
      <c r="E17" s="669">
        <v>6.7126325421813071E-2</v>
      </c>
      <c r="F17" s="669">
        <v>-3.9787086129156601E-2</v>
      </c>
      <c r="G17" s="669">
        <v>6.1923974617690281E-3</v>
      </c>
      <c r="H17" s="669">
        <v>1.5784270512266163E-2</v>
      </c>
      <c r="I17" s="669">
        <v>3.0111481149497576E-2</v>
      </c>
      <c r="J17" s="669">
        <v>2.30037623242898E-2</v>
      </c>
      <c r="K17" s="669">
        <v>3.3392031128766986E-2</v>
      </c>
      <c r="L17" s="669">
        <v>3.1322980724057592E-2</v>
      </c>
      <c r="M17" s="669">
        <v>3.993146064408637E-2</v>
      </c>
      <c r="N17" s="669">
        <v>3.9333075943529749E-2</v>
      </c>
      <c r="O17" s="669">
        <v>3.1943565149962883E-2</v>
      </c>
      <c r="P17" s="669">
        <v>4.4112321301794433E-2</v>
      </c>
      <c r="Q17" s="669">
        <v>-7.1376716214107239E-2</v>
      </c>
      <c r="R17" s="669">
        <v>4.6506834322350921E-2</v>
      </c>
      <c r="S17" s="669">
        <v>4.137535349168453E-2</v>
      </c>
      <c r="T17" s="669">
        <v>4.2308658071623872E-2</v>
      </c>
      <c r="U17" s="669">
        <v>4.3228372808761906E-2</v>
      </c>
    </row>
    <row r="18" spans="1:21" ht="18" customHeight="1">
      <c r="A18" s="742"/>
      <c r="B18" s="747"/>
      <c r="C18" s="748"/>
      <c r="D18" s="216"/>
      <c r="E18" s="750"/>
      <c r="F18" s="750"/>
      <c r="G18" s="750"/>
      <c r="H18" s="750"/>
      <c r="I18" s="750"/>
      <c r="J18" s="750"/>
      <c r="K18" s="750"/>
      <c r="L18" s="750"/>
      <c r="M18" s="750"/>
      <c r="N18" s="750"/>
      <c r="O18" s="750"/>
      <c r="P18" s="750"/>
      <c r="Q18" s="750"/>
      <c r="R18" s="750"/>
      <c r="S18" s="750"/>
      <c r="T18" s="750"/>
      <c r="U18" s="750"/>
    </row>
    <row r="19" spans="1:21" ht="18" customHeight="1">
      <c r="A19" s="742"/>
      <c r="B19" s="747"/>
      <c r="C19" s="751" t="s">
        <v>315</v>
      </c>
      <c r="D19" s="216"/>
      <c r="E19" s="666"/>
      <c r="F19" s="666"/>
      <c r="G19" s="666"/>
      <c r="H19" s="666"/>
      <c r="I19" s="666"/>
      <c r="J19" s="666"/>
      <c r="K19" s="666"/>
      <c r="L19" s="666"/>
      <c r="M19" s="666"/>
      <c r="N19" s="666"/>
      <c r="O19" s="666"/>
      <c r="P19" s="666"/>
      <c r="Q19" s="666"/>
      <c r="R19" s="666"/>
      <c r="S19" s="666"/>
      <c r="T19" s="666"/>
      <c r="U19" s="666"/>
    </row>
    <row r="20" spans="1:21" ht="18" customHeight="1">
      <c r="A20" s="742"/>
      <c r="B20" s="747"/>
      <c r="C20" s="752" t="s">
        <v>363</v>
      </c>
      <c r="D20" s="216"/>
      <c r="E20" s="666">
        <v>0.37025828598060273</v>
      </c>
      <c r="F20" s="666">
        <v>-0.17823412411598716</v>
      </c>
      <c r="G20" s="666">
        <v>-5.8912627836153253E-2</v>
      </c>
      <c r="H20" s="666">
        <v>2.5306630175256029E-2</v>
      </c>
      <c r="I20" s="666">
        <v>-3.4501177449993037E-2</v>
      </c>
      <c r="J20" s="666">
        <v>0.10940703006975028</v>
      </c>
      <c r="K20" s="666">
        <v>6.9716841615672376E-2</v>
      </c>
      <c r="L20" s="666">
        <v>6.5457871586194427E-2</v>
      </c>
      <c r="M20" s="666">
        <v>4.8408741378499265E-2</v>
      </c>
      <c r="N20" s="666">
        <v>0.23674602170316406</v>
      </c>
      <c r="O20" s="666">
        <v>0.11138021447354962</v>
      </c>
      <c r="P20" s="666">
        <v>4.5515625289596739E-2</v>
      </c>
      <c r="Q20" s="666">
        <v>-0.16586465269647066</v>
      </c>
      <c r="R20" s="666">
        <v>0.10276495958487453</v>
      </c>
      <c r="S20" s="666">
        <v>0.21016335987553236</v>
      </c>
      <c r="T20" s="666">
        <v>-5.6475568456180181E-2</v>
      </c>
      <c r="U20" s="666">
        <v>0.13944322364417405</v>
      </c>
    </row>
    <row r="21" spans="1:21" ht="18" customHeight="1">
      <c r="A21" s="742"/>
      <c r="B21" s="747"/>
      <c r="C21" s="753" t="s">
        <v>364</v>
      </c>
      <c r="D21" s="216"/>
      <c r="E21" s="666">
        <v>0.12615595815414871</v>
      </c>
      <c r="F21" s="666">
        <v>-0.24593476294008909</v>
      </c>
      <c r="G21" s="666">
        <v>5.6849915118214467E-2</v>
      </c>
      <c r="H21" s="666">
        <v>6.4456660503637853E-2</v>
      </c>
      <c r="I21" s="666">
        <v>-4.961504853604104E-2</v>
      </c>
      <c r="J21" s="666">
        <v>0.10582381883406788</v>
      </c>
      <c r="K21" s="666">
        <v>0.39355437085181699</v>
      </c>
      <c r="L21" s="666">
        <v>-6.419081742203514E-3</v>
      </c>
      <c r="M21" s="666">
        <v>-9.8012165717649147E-3</v>
      </c>
      <c r="N21" s="666">
        <v>0.45395970850157186</v>
      </c>
      <c r="O21" s="666">
        <v>2.4492977783103553E-2</v>
      </c>
      <c r="P21" s="666">
        <v>0.10912190995248761</v>
      </c>
      <c r="Q21" s="666">
        <v>-0.36635727066711621</v>
      </c>
      <c r="R21" s="666">
        <v>0.25949483745147628</v>
      </c>
      <c r="S21" s="666">
        <v>0.2671318060405472</v>
      </c>
      <c r="T21" s="666">
        <v>4.4876863385039378E-3</v>
      </c>
      <c r="U21" s="666">
        <v>4.6455049838347584E-3</v>
      </c>
    </row>
    <row r="22" spans="1:21" ht="18" customHeight="1">
      <c r="A22" s="742"/>
      <c r="B22" s="747"/>
      <c r="C22" s="748"/>
      <c r="D22" s="216"/>
      <c r="E22" s="216"/>
      <c r="F22" s="216"/>
      <c r="G22" s="216"/>
      <c r="H22" s="216"/>
      <c r="I22" s="216"/>
      <c r="J22" s="216"/>
      <c r="K22" s="216"/>
      <c r="L22" s="216"/>
      <c r="M22" s="216"/>
      <c r="N22" s="216"/>
      <c r="O22" s="216"/>
      <c r="P22" s="216"/>
      <c r="Q22" s="216"/>
      <c r="R22" s="216"/>
      <c r="S22" s="216"/>
      <c r="T22" s="216"/>
      <c r="U22" s="216"/>
    </row>
    <row r="23" spans="1:21" ht="25.5" customHeight="1">
      <c r="A23" s="742"/>
      <c r="B23" s="747"/>
      <c r="C23" s="748" t="s">
        <v>275</v>
      </c>
      <c r="D23" s="216"/>
      <c r="E23" s="666">
        <v>0.15850408564666485</v>
      </c>
      <c r="F23" s="666">
        <v>-4.699546112859132E-2</v>
      </c>
      <c r="G23" s="666">
        <v>-2.6805972823170654E-2</v>
      </c>
      <c r="H23" s="666">
        <v>8.902288485123977E-3</v>
      </c>
      <c r="I23" s="666">
        <v>2.5011708662435961E-2</v>
      </c>
      <c r="J23" s="666">
        <v>3.4637917729491985E-2</v>
      </c>
      <c r="K23" s="666">
        <v>-3.2419134655257364E-2</v>
      </c>
      <c r="L23" s="666">
        <v>5.6576206039031351E-2</v>
      </c>
      <c r="M23" s="666">
        <v>5.7997519389792807E-2</v>
      </c>
      <c r="N23" s="666">
        <v>1.815008891087988E-3</v>
      </c>
      <c r="O23" s="666">
        <v>7.3341030755766479E-2</v>
      </c>
      <c r="P23" s="666">
        <v>1.9874722989913662E-2</v>
      </c>
      <c r="Q23" s="666">
        <v>3.2042141726138507E-3</v>
      </c>
      <c r="R23" s="666">
        <v>1.4385104131238391E-2</v>
      </c>
      <c r="S23" s="666">
        <v>4.5802390880208321E-2</v>
      </c>
      <c r="T23" s="666">
        <v>4.2797169192285711E-3</v>
      </c>
      <c r="U23" s="666">
        <v>0.1070463297503319</v>
      </c>
    </row>
    <row r="24" spans="1:21" ht="18" customHeight="1">
      <c r="A24" s="742"/>
      <c r="B24" s="747"/>
      <c r="C24" s="748"/>
      <c r="D24" s="216"/>
      <c r="E24" s="216"/>
      <c r="F24" s="216"/>
      <c r="G24" s="216"/>
      <c r="H24" s="216"/>
      <c r="I24" s="216"/>
      <c r="J24" s="216"/>
      <c r="K24" s="216"/>
      <c r="L24" s="216"/>
      <c r="M24" s="216"/>
      <c r="N24" s="216"/>
      <c r="O24" s="216"/>
      <c r="P24" s="216"/>
      <c r="Q24" s="216"/>
      <c r="R24" s="216"/>
      <c r="S24" s="216"/>
      <c r="T24" s="216"/>
      <c r="U24" s="216"/>
    </row>
    <row r="25" spans="1:21" ht="18" customHeight="1">
      <c r="A25" s="742"/>
      <c r="B25" s="747"/>
      <c r="C25" s="748" t="s">
        <v>276</v>
      </c>
      <c r="D25" s="216"/>
      <c r="E25" s="666"/>
      <c r="F25" s="666"/>
      <c r="G25" s="666"/>
      <c r="H25" s="666"/>
      <c r="I25" s="666"/>
      <c r="J25" s="666"/>
      <c r="K25" s="666"/>
      <c r="L25" s="666">
        <v>2.622255699718079E-2</v>
      </c>
      <c r="M25" s="666">
        <v>3.171685692012427E-2</v>
      </c>
      <c r="N25" s="666">
        <v>2.9248962196496198E-2</v>
      </c>
      <c r="O25" s="666">
        <v>-2.5051685581772842E-2</v>
      </c>
      <c r="P25" s="666">
        <v>2.7167011425451859E-2</v>
      </c>
      <c r="Q25" s="666">
        <v>4.3251080195624514E-2</v>
      </c>
      <c r="R25" s="666">
        <v>2.2255183327288375E-2</v>
      </c>
      <c r="S25" s="666">
        <v>2.2216064252199574E-2</v>
      </c>
      <c r="T25" s="666">
        <v>3.550035278568453E-2</v>
      </c>
      <c r="U25" s="666">
        <v>3.1375024045863009E-2</v>
      </c>
    </row>
    <row r="26" spans="1:21" ht="40.5" customHeight="1">
      <c r="A26" s="754"/>
      <c r="B26" s="747"/>
      <c r="C26" s="753" t="s">
        <v>316</v>
      </c>
      <c r="D26" s="220"/>
      <c r="E26" s="670">
        <v>-0.15988608528974735</v>
      </c>
      <c r="F26" s="670">
        <v>-0.13883869394280945</v>
      </c>
      <c r="G26" s="670">
        <v>-5.1520333694322629E-2</v>
      </c>
      <c r="H26" s="670">
        <v>2.3732145808480265E-2</v>
      </c>
      <c r="I26" s="670">
        <v>-1.7861757365114084E-3</v>
      </c>
      <c r="J26" s="670">
        <v>2.4710256105134887E-2</v>
      </c>
      <c r="K26" s="670">
        <v>2.894442246220863E-2</v>
      </c>
      <c r="L26" s="670">
        <v>5.1780864191828258E-3</v>
      </c>
      <c r="M26" s="670">
        <v>-2.8884617238118526E-3</v>
      </c>
      <c r="N26" s="670">
        <v>0.13915913924431011</v>
      </c>
      <c r="O26" s="670">
        <v>-0.3660311325920701</v>
      </c>
      <c r="P26" s="670">
        <v>2.3269487071786443E-4</v>
      </c>
      <c r="Q26" s="670">
        <v>0.24261923682242292</v>
      </c>
      <c r="R26" s="670">
        <v>-2.583563271441236E-2</v>
      </c>
      <c r="S26" s="670">
        <v>5.720158449781132E-2</v>
      </c>
      <c r="T26" s="670">
        <v>-2.7139856260786854E-2</v>
      </c>
      <c r="U26" s="670">
        <v>4.2112375545126035E-2</v>
      </c>
    </row>
    <row r="27" spans="1:21" ht="30" customHeight="1">
      <c r="A27" s="754"/>
      <c r="B27" s="747"/>
      <c r="C27" s="753" t="s">
        <v>317</v>
      </c>
      <c r="D27" s="220"/>
      <c r="E27" s="670">
        <v>6.1346203632741458E-2</v>
      </c>
      <c r="F27" s="670">
        <v>2.5267146036838106E-2</v>
      </c>
      <c r="G27" s="670">
        <v>4.5806411306105632E-2</v>
      </c>
      <c r="H27" s="670">
        <v>2.3044696435677636E-2</v>
      </c>
      <c r="I27" s="670">
        <v>3.0378123476426211E-2</v>
      </c>
      <c r="J27" s="670">
        <v>6.7392176267493387E-2</v>
      </c>
      <c r="K27" s="670">
        <v>-2.5996937928332797E-2</v>
      </c>
      <c r="L27" s="670">
        <v>2.9843538883612242E-2</v>
      </c>
      <c r="M27" s="670">
        <v>3.7528553920922691E-2</v>
      </c>
      <c r="N27" s="670">
        <v>1.1509448802408562E-2</v>
      </c>
      <c r="O27" s="670">
        <v>3.6927583756215077E-2</v>
      </c>
      <c r="P27" s="670">
        <v>3.0160266406278113E-2</v>
      </c>
      <c r="Q27" s="670">
        <v>2.1738633929694329E-2</v>
      </c>
      <c r="R27" s="670">
        <v>2.8566128528203949E-2</v>
      </c>
      <c r="S27" s="670">
        <v>1.7867753029374489E-2</v>
      </c>
      <c r="T27" s="670">
        <v>4.3586691560852042E-2</v>
      </c>
      <c r="U27" s="670">
        <v>3.0082859610831791E-2</v>
      </c>
    </row>
    <row r="28" spans="1:21" ht="18" customHeight="1">
      <c r="A28" s="742"/>
      <c r="B28" s="747"/>
      <c r="C28" s="748"/>
      <c r="D28" s="216"/>
      <c r="E28" s="216"/>
      <c r="F28" s="216"/>
      <c r="G28" s="216"/>
      <c r="H28" s="216"/>
      <c r="I28" s="216"/>
      <c r="J28" s="216"/>
      <c r="K28" s="216"/>
      <c r="L28" s="216"/>
      <c r="M28" s="216"/>
      <c r="N28" s="216"/>
      <c r="O28" s="216"/>
      <c r="P28" s="216"/>
      <c r="Q28" s="216"/>
      <c r="R28" s="216"/>
      <c r="S28" s="216"/>
      <c r="T28" s="216"/>
      <c r="U28" s="216"/>
    </row>
    <row r="29" spans="1:21" ht="18" customHeight="1">
      <c r="A29" s="742"/>
      <c r="B29" s="747"/>
      <c r="C29" s="748" t="s">
        <v>278</v>
      </c>
      <c r="D29" s="216"/>
      <c r="E29" s="666"/>
      <c r="F29" s="666"/>
      <c r="G29" s="666"/>
      <c r="H29" s="666"/>
      <c r="I29" s="666"/>
      <c r="J29" s="666"/>
      <c r="K29" s="666"/>
      <c r="L29" s="666">
        <v>0.16137579681087644</v>
      </c>
      <c r="M29" s="666">
        <v>0.13817532399646359</v>
      </c>
      <c r="N29" s="666">
        <v>-7.4052522258353015E-2</v>
      </c>
      <c r="O29" s="666">
        <v>0.43072247823720677</v>
      </c>
      <c r="P29" s="666">
        <v>5.7439375704760431E-2</v>
      </c>
      <c r="Q29" s="666">
        <v>-0.11260512433399095</v>
      </c>
      <c r="R29" s="666">
        <v>-6.4968674805308657E-2</v>
      </c>
      <c r="S29" s="666">
        <v>0.10748752043612164</v>
      </c>
      <c r="T29" s="666">
        <v>-7.1084601761511435E-2</v>
      </c>
      <c r="U29" s="666">
        <v>0.31067051058918005</v>
      </c>
    </row>
    <row r="30" spans="1:21" ht="18" customHeight="1">
      <c r="A30" s="742"/>
      <c r="B30" s="747"/>
      <c r="C30" s="753" t="s">
        <v>279</v>
      </c>
      <c r="D30" s="216"/>
      <c r="E30" s="666">
        <v>0.62376432037185636</v>
      </c>
      <c r="F30" s="666">
        <v>-0.13086020070966342</v>
      </c>
      <c r="G30" s="666">
        <v>-0.17570581367691274</v>
      </c>
      <c r="H30" s="666">
        <v>6.4864954339043379E-3</v>
      </c>
      <c r="I30" s="666">
        <v>3.0491478021217322E-2</v>
      </c>
      <c r="J30" s="666">
        <v>-7.92205788978948E-2</v>
      </c>
      <c r="K30" s="666">
        <v>-1.1233889091437299E-2</v>
      </c>
      <c r="L30" s="666">
        <v>1.0553131625327783E-2</v>
      </c>
      <c r="M30" s="666">
        <v>0.11472064726132025</v>
      </c>
      <c r="N30" s="666">
        <v>-1.7875854421857906E-2</v>
      </c>
      <c r="O30" s="666">
        <v>0.10669531741332827</v>
      </c>
      <c r="P30" s="666">
        <v>0.127505988862193</v>
      </c>
      <c r="Q30" s="666">
        <v>-0.10299234690168457</v>
      </c>
      <c r="R30" s="666">
        <v>8.2682302822079556E-2</v>
      </c>
      <c r="S30" s="666">
        <v>4.5891392342422233E-2</v>
      </c>
      <c r="T30" s="666">
        <v>3.0327183445471695E-2</v>
      </c>
      <c r="U30" s="666">
        <v>4.0191146786785481E-2</v>
      </c>
    </row>
    <row r="31" spans="1:21" ht="18" customHeight="1" thickBot="1">
      <c r="A31" s="742"/>
      <c r="B31" s="744"/>
      <c r="C31" s="755" t="s">
        <v>280</v>
      </c>
      <c r="D31" s="223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8"/>
      <c r="R31" s="228"/>
      <c r="S31" s="228"/>
      <c r="T31" s="228"/>
      <c r="U31" s="228"/>
    </row>
    <row r="32" spans="1:21" ht="16.2" customHeight="1" thickTop="1">
      <c r="A32" s="742"/>
      <c r="B32" s="742"/>
      <c r="C32" s="743" t="s">
        <v>410</v>
      </c>
      <c r="D32" s="742"/>
      <c r="E32" s="742"/>
      <c r="F32" s="742"/>
      <c r="G32" s="742"/>
      <c r="H32" s="742"/>
      <c r="I32" s="742"/>
      <c r="J32" s="742"/>
      <c r="K32" s="742"/>
      <c r="L32" s="742"/>
      <c r="M32" s="742"/>
      <c r="N32" s="742"/>
      <c r="O32" s="742"/>
      <c r="P32" s="742"/>
      <c r="Q32" s="742"/>
    </row>
    <row r="33" spans="1:20">
      <c r="A33" s="742"/>
      <c r="B33" s="742"/>
      <c r="C33" s="743" t="s">
        <v>285</v>
      </c>
      <c r="D33" s="742"/>
      <c r="E33" s="742"/>
      <c r="F33" s="742"/>
      <c r="G33" s="742"/>
      <c r="H33" s="742"/>
      <c r="I33" s="742"/>
      <c r="J33" s="742"/>
      <c r="K33" s="742"/>
      <c r="L33" s="742"/>
      <c r="M33" s="742"/>
      <c r="N33" s="742"/>
      <c r="O33" s="742"/>
      <c r="P33" s="742"/>
      <c r="Q33" s="742"/>
    </row>
    <row r="34" spans="1:20">
      <c r="A34" s="742"/>
      <c r="B34" s="742"/>
      <c r="C34" s="743"/>
      <c r="D34" s="742"/>
      <c r="E34" s="742"/>
      <c r="F34" s="742"/>
      <c r="G34" s="742"/>
      <c r="H34" s="742"/>
      <c r="I34" s="742"/>
      <c r="J34" s="742"/>
      <c r="K34" s="742"/>
      <c r="L34" s="742"/>
      <c r="M34" s="742"/>
      <c r="N34" s="742"/>
      <c r="O34" s="742"/>
      <c r="P34" s="742"/>
      <c r="Q34" s="742"/>
    </row>
    <row r="35" spans="1:20" ht="21" customHeight="1">
      <c r="A35" s="742"/>
      <c r="B35" s="742"/>
      <c r="C35" s="804" t="s">
        <v>426</v>
      </c>
      <c r="D35" s="804"/>
      <c r="E35" s="804"/>
      <c r="F35" s="804"/>
      <c r="G35" s="804"/>
      <c r="H35" s="804"/>
      <c r="I35" s="804"/>
      <c r="J35" s="804"/>
      <c r="K35" s="804"/>
      <c r="L35" s="804"/>
      <c r="M35" s="804"/>
      <c r="N35" s="804"/>
      <c r="O35" s="804"/>
      <c r="P35" s="804"/>
      <c r="Q35" s="804"/>
      <c r="R35" s="804"/>
      <c r="S35" s="804"/>
      <c r="T35" s="804"/>
    </row>
    <row r="36" spans="1:20">
      <c r="A36" s="742"/>
      <c r="B36" s="742"/>
      <c r="C36" s="743"/>
      <c r="D36" s="742"/>
      <c r="E36" s="742"/>
      <c r="F36" s="742"/>
      <c r="G36" s="742"/>
      <c r="H36" s="742"/>
      <c r="I36" s="742"/>
      <c r="J36" s="742"/>
      <c r="K36" s="742"/>
      <c r="L36" s="742"/>
      <c r="M36" s="742"/>
      <c r="N36" s="742"/>
      <c r="O36" s="742"/>
      <c r="P36" s="742"/>
      <c r="Q36" s="742"/>
    </row>
    <row r="37" spans="1:20">
      <c r="A37" s="742"/>
      <c r="B37" s="742"/>
      <c r="C37" s="743"/>
      <c r="D37" s="742"/>
      <c r="E37" s="742"/>
      <c r="F37" s="742"/>
      <c r="G37" s="742"/>
      <c r="H37" s="742"/>
      <c r="I37" s="742"/>
      <c r="J37" s="742"/>
      <c r="K37" s="742"/>
      <c r="L37" s="742"/>
      <c r="M37" s="742"/>
      <c r="N37" s="742"/>
      <c r="O37" s="742"/>
      <c r="P37" s="742"/>
      <c r="Q37" s="742"/>
    </row>
    <row r="38" spans="1:20">
      <c r="A38" s="742"/>
      <c r="B38" s="742"/>
      <c r="C38" s="743"/>
      <c r="D38" s="742"/>
      <c r="E38" s="742"/>
      <c r="F38" s="742"/>
      <c r="G38" s="742"/>
      <c r="H38" s="742"/>
      <c r="I38" s="742"/>
      <c r="J38" s="742"/>
      <c r="K38" s="742"/>
      <c r="L38" s="742"/>
      <c r="M38" s="742"/>
      <c r="N38" s="742"/>
      <c r="O38" s="742"/>
      <c r="P38" s="742"/>
      <c r="Q38" s="742"/>
    </row>
    <row r="39" spans="1:20">
      <c r="A39" s="742"/>
      <c r="B39" s="742"/>
      <c r="C39" s="743"/>
      <c r="D39" s="742"/>
      <c r="E39" s="742"/>
      <c r="F39" s="742"/>
      <c r="G39" s="742"/>
      <c r="H39" s="742"/>
      <c r="I39" s="742"/>
      <c r="J39" s="742"/>
      <c r="K39" s="742"/>
      <c r="L39" s="742"/>
      <c r="M39" s="742"/>
      <c r="N39" s="742"/>
      <c r="O39" s="742"/>
      <c r="P39" s="742"/>
      <c r="Q39" s="742"/>
    </row>
    <row r="40" spans="1:20">
      <c r="A40" s="742"/>
      <c r="B40" s="742"/>
      <c r="C40" s="743"/>
      <c r="D40" s="742"/>
      <c r="E40" s="742"/>
      <c r="F40" s="742"/>
      <c r="G40" s="742"/>
      <c r="H40" s="742"/>
      <c r="I40" s="742"/>
      <c r="J40" s="742"/>
      <c r="K40" s="742"/>
      <c r="L40" s="742"/>
      <c r="M40" s="742"/>
      <c r="N40" s="742"/>
      <c r="O40" s="742"/>
      <c r="P40" s="742"/>
      <c r="Q40" s="742"/>
    </row>
    <row r="41" spans="1:20">
      <c r="A41" s="742"/>
      <c r="B41" s="742"/>
      <c r="C41" s="743"/>
      <c r="D41" s="742"/>
      <c r="E41" s="742"/>
      <c r="F41" s="742"/>
      <c r="G41" s="742"/>
      <c r="H41" s="742"/>
      <c r="I41" s="742"/>
      <c r="J41" s="742"/>
      <c r="K41" s="742"/>
      <c r="L41" s="742"/>
      <c r="M41" s="742"/>
      <c r="N41" s="742"/>
      <c r="O41" s="742"/>
      <c r="P41" s="742"/>
      <c r="Q41" s="742"/>
    </row>
    <row r="42" spans="1:20">
      <c r="A42" s="742"/>
      <c r="B42" s="742"/>
      <c r="C42" s="743"/>
      <c r="D42" s="742"/>
      <c r="E42" s="742"/>
      <c r="F42" s="742"/>
      <c r="G42" s="742"/>
      <c r="H42" s="742"/>
      <c r="I42" s="742"/>
      <c r="J42" s="742"/>
      <c r="K42" s="742"/>
      <c r="L42" s="742"/>
      <c r="M42" s="742"/>
      <c r="N42" s="742"/>
      <c r="O42" s="742"/>
      <c r="P42" s="742"/>
      <c r="Q42" s="742"/>
    </row>
    <row r="43" spans="1:20">
      <c r="A43" s="742"/>
      <c r="B43" s="742"/>
      <c r="C43" s="743"/>
      <c r="D43" s="742"/>
      <c r="E43" s="742"/>
      <c r="F43" s="742"/>
      <c r="G43" s="742"/>
      <c r="H43" s="742"/>
      <c r="I43" s="742"/>
      <c r="J43" s="742"/>
      <c r="K43" s="742"/>
      <c r="L43" s="742"/>
      <c r="M43" s="742"/>
      <c r="N43" s="742"/>
      <c r="O43" s="742"/>
      <c r="P43" s="742"/>
      <c r="Q43" s="742"/>
    </row>
    <row r="44" spans="1:20">
      <c r="A44" s="742"/>
      <c r="B44" s="742"/>
      <c r="C44" s="743"/>
      <c r="D44" s="742"/>
      <c r="E44" s="742"/>
      <c r="F44" s="742"/>
      <c r="G44" s="742"/>
      <c r="H44" s="742"/>
      <c r="I44" s="742"/>
      <c r="J44" s="742"/>
      <c r="K44" s="742"/>
      <c r="L44" s="742"/>
      <c r="M44" s="742"/>
      <c r="N44" s="742"/>
      <c r="O44" s="742"/>
      <c r="P44" s="742"/>
      <c r="Q44" s="742"/>
    </row>
    <row r="45" spans="1:20">
      <c r="A45" s="742"/>
      <c r="B45" s="742"/>
      <c r="C45" s="743"/>
      <c r="D45" s="742"/>
      <c r="E45" s="742"/>
      <c r="F45" s="742"/>
      <c r="G45" s="742"/>
      <c r="H45" s="742"/>
      <c r="I45" s="742"/>
      <c r="J45" s="742"/>
      <c r="K45" s="742"/>
      <c r="L45" s="742"/>
      <c r="M45" s="742"/>
      <c r="N45" s="742"/>
      <c r="O45" s="742"/>
      <c r="P45" s="742"/>
      <c r="Q45" s="742"/>
    </row>
    <row r="46" spans="1:20">
      <c r="A46" s="742"/>
      <c r="B46" s="742"/>
      <c r="C46" s="743"/>
      <c r="D46" s="742"/>
      <c r="E46" s="742"/>
      <c r="F46" s="742"/>
      <c r="G46" s="742"/>
      <c r="H46" s="742"/>
      <c r="I46" s="742"/>
      <c r="J46" s="742"/>
      <c r="K46" s="742"/>
      <c r="L46" s="742"/>
      <c r="M46" s="742"/>
      <c r="N46" s="742"/>
      <c r="O46" s="742"/>
      <c r="P46" s="742"/>
      <c r="Q46" s="742"/>
    </row>
    <row r="47" spans="1:20">
      <c r="A47" s="742"/>
      <c r="B47" s="742"/>
      <c r="C47" s="743"/>
      <c r="D47" s="742"/>
      <c r="E47" s="742"/>
      <c r="F47" s="742"/>
      <c r="G47" s="742"/>
      <c r="H47" s="742"/>
      <c r="I47" s="742"/>
      <c r="J47" s="742"/>
      <c r="K47" s="742"/>
      <c r="L47" s="742"/>
      <c r="M47" s="742"/>
      <c r="N47" s="742"/>
      <c r="O47" s="742"/>
      <c r="P47" s="742"/>
      <c r="Q47" s="742"/>
    </row>
    <row r="48" spans="1:20">
      <c r="A48" s="742"/>
      <c r="B48" s="742"/>
      <c r="C48" s="743"/>
      <c r="D48" s="742"/>
      <c r="E48" s="742"/>
      <c r="F48" s="742"/>
      <c r="G48" s="742"/>
      <c r="H48" s="742"/>
      <c r="I48" s="742"/>
      <c r="J48" s="742"/>
      <c r="K48" s="742"/>
      <c r="L48" s="742"/>
      <c r="M48" s="742"/>
      <c r="N48" s="742"/>
      <c r="O48" s="742"/>
      <c r="P48" s="742"/>
      <c r="Q48" s="742"/>
    </row>
    <row r="49" spans="1:21">
      <c r="A49" s="742"/>
      <c r="B49" s="742"/>
      <c r="C49" s="743"/>
      <c r="D49" s="742"/>
      <c r="E49" s="742"/>
      <c r="F49" s="742"/>
      <c r="G49" s="742"/>
      <c r="H49" s="742"/>
      <c r="I49" s="742"/>
      <c r="J49" s="742"/>
      <c r="K49" s="742"/>
      <c r="L49" s="742"/>
      <c r="M49" s="742"/>
      <c r="N49" s="742"/>
      <c r="O49" s="742"/>
      <c r="P49" s="742"/>
      <c r="Q49" s="742"/>
    </row>
    <row r="50" spans="1:21">
      <c r="A50" s="742"/>
      <c r="B50" s="742"/>
      <c r="C50" s="743"/>
      <c r="D50" s="742"/>
      <c r="E50" s="742"/>
      <c r="F50" s="742"/>
      <c r="G50" s="742"/>
      <c r="H50" s="742"/>
      <c r="I50" s="742"/>
      <c r="J50" s="742"/>
      <c r="K50" s="742"/>
      <c r="L50" s="742"/>
      <c r="M50" s="742"/>
      <c r="N50" s="742"/>
      <c r="O50" s="742"/>
      <c r="P50" s="742"/>
      <c r="Q50" s="742"/>
    </row>
    <row r="51" spans="1:21" ht="27" customHeight="1">
      <c r="B51" s="805" t="s">
        <v>299</v>
      </c>
      <c r="C51" s="805"/>
      <c r="D51" s="805"/>
      <c r="E51" s="805"/>
      <c r="F51" s="805"/>
      <c r="G51" s="805"/>
      <c r="H51" s="805"/>
      <c r="I51" s="805"/>
      <c r="J51" s="805"/>
      <c r="K51" s="805"/>
      <c r="L51" s="805"/>
      <c r="M51" s="805"/>
      <c r="N51" s="805"/>
      <c r="O51" s="805"/>
      <c r="P51" s="805"/>
      <c r="Q51" s="805"/>
      <c r="R51" s="805"/>
      <c r="S51" s="805"/>
      <c r="T51" s="805"/>
      <c r="U51" s="805"/>
    </row>
    <row r="52" spans="1:21">
      <c r="A52" s="742"/>
      <c r="B52" s="742"/>
      <c r="C52" s="743"/>
      <c r="D52" s="742"/>
      <c r="E52" s="742"/>
      <c r="F52" s="742"/>
      <c r="G52" s="742"/>
      <c r="H52" s="742"/>
      <c r="I52" s="742"/>
      <c r="J52" s="742"/>
      <c r="K52" s="742"/>
      <c r="L52" s="742"/>
      <c r="M52" s="742"/>
      <c r="N52" s="742"/>
      <c r="O52" s="742"/>
      <c r="P52" s="742"/>
      <c r="Q52" s="742"/>
    </row>
    <row r="53" spans="1:21">
      <c r="A53" s="742"/>
      <c r="B53" s="742"/>
      <c r="C53" s="743"/>
      <c r="D53" s="742"/>
      <c r="E53" s="742"/>
      <c r="F53" s="742"/>
      <c r="G53" s="742"/>
      <c r="H53" s="742"/>
      <c r="I53" s="742"/>
      <c r="J53" s="742"/>
      <c r="K53" s="742"/>
      <c r="L53" s="742"/>
      <c r="M53" s="742"/>
      <c r="N53" s="742"/>
      <c r="O53" s="742"/>
      <c r="P53" s="742"/>
      <c r="Q53" s="742"/>
    </row>
    <row r="54" spans="1:21">
      <c r="A54" s="742"/>
      <c r="B54" s="791"/>
      <c r="C54" s="792"/>
      <c r="D54" s="793"/>
      <c r="E54" s="793"/>
      <c r="F54" s="793"/>
      <c r="G54" s="793"/>
      <c r="H54" s="793"/>
      <c r="I54" s="793"/>
      <c r="J54" s="793"/>
      <c r="K54" s="793"/>
      <c r="L54" s="793"/>
      <c r="M54" s="793"/>
      <c r="N54" s="793"/>
      <c r="O54" s="793"/>
      <c r="P54" s="793"/>
      <c r="Q54" s="793"/>
      <c r="R54" s="793"/>
      <c r="S54" s="793"/>
      <c r="T54" s="793"/>
      <c r="U54" s="793"/>
    </row>
    <row r="55" spans="1:21" ht="14.4" thickBot="1">
      <c r="A55" s="742"/>
      <c r="B55" s="744"/>
      <c r="C55" s="745"/>
      <c r="D55" s="746">
        <v>2007</v>
      </c>
      <c r="E55" s="746">
        <f t="shared" ref="E55:M55" si="0">D55+1</f>
        <v>2008</v>
      </c>
      <c r="F55" s="746">
        <f t="shared" si="0"/>
        <v>2009</v>
      </c>
      <c r="G55" s="746">
        <f t="shared" si="0"/>
        <v>2010</v>
      </c>
      <c r="H55" s="746">
        <f t="shared" si="0"/>
        <v>2011</v>
      </c>
      <c r="I55" s="746">
        <f t="shared" si="0"/>
        <v>2012</v>
      </c>
      <c r="J55" s="746">
        <f t="shared" si="0"/>
        <v>2013</v>
      </c>
      <c r="K55" s="746">
        <f t="shared" si="0"/>
        <v>2014</v>
      </c>
      <c r="L55" s="746">
        <f t="shared" si="0"/>
        <v>2015</v>
      </c>
      <c r="M55" s="746">
        <f t="shared" si="0"/>
        <v>2016</v>
      </c>
      <c r="N55" s="746">
        <v>2017</v>
      </c>
      <c r="O55" s="746">
        <v>2018</v>
      </c>
      <c r="P55" s="746">
        <v>2019</v>
      </c>
      <c r="Q55" s="746">
        <v>2020</v>
      </c>
      <c r="R55" s="746">
        <v>2021</v>
      </c>
      <c r="S55" s="746">
        <v>2022</v>
      </c>
      <c r="T55" s="746">
        <v>2023</v>
      </c>
      <c r="U55" s="746">
        <v>2024</v>
      </c>
    </row>
    <row r="56" spans="1:21" ht="13.8" thickTop="1">
      <c r="A56" s="742"/>
      <c r="B56" s="747"/>
      <c r="C56" s="748"/>
      <c r="D56" s="742"/>
      <c r="E56" s="742"/>
      <c r="F56" s="742"/>
      <c r="G56" s="742"/>
      <c r="H56" s="742"/>
      <c r="I56" s="742"/>
      <c r="J56" s="742"/>
      <c r="K56" s="742"/>
      <c r="L56" s="742"/>
      <c r="M56" s="742"/>
      <c r="N56" s="742"/>
      <c r="O56" s="742"/>
      <c r="P56" s="742"/>
      <c r="Q56" s="742"/>
      <c r="R56" s="742"/>
    </row>
    <row r="57" spans="1:21" ht="16.5" customHeight="1">
      <c r="A57" s="742"/>
      <c r="B57" s="747"/>
      <c r="C57" s="748" t="s">
        <v>83</v>
      </c>
      <c r="D57" s="216"/>
      <c r="E57" s="666">
        <v>8.0815551102316308E-2</v>
      </c>
      <c r="F57" s="666">
        <v>9.6272029695660954E-2</v>
      </c>
      <c r="G57" s="666">
        <v>8.3523448315244497E-2</v>
      </c>
      <c r="H57" s="666">
        <v>9.9567629107992994E-2</v>
      </c>
      <c r="I57" s="666">
        <v>2.5850631264958235E-2</v>
      </c>
      <c r="J57" s="666">
        <v>7.4859541629234361E-2</v>
      </c>
      <c r="K57" s="666">
        <v>5.9197045942056103E-2</v>
      </c>
      <c r="L57" s="666">
        <v>0.11104912752639828</v>
      </c>
      <c r="M57" s="666">
        <v>9.1578215251794548E-2</v>
      </c>
      <c r="N57" s="666">
        <v>5.1980436154723808E-2</v>
      </c>
      <c r="O57" s="666">
        <v>8.7465663478334177E-2</v>
      </c>
      <c r="P57" s="666">
        <v>5.3749561503160237E-3</v>
      </c>
      <c r="Q57" s="666">
        <v>5.6409837699240573E-2</v>
      </c>
      <c r="R57" s="666">
        <v>4.0650516765976308E-2</v>
      </c>
      <c r="S57" s="666">
        <v>6.920802458662223E-2</v>
      </c>
      <c r="T57" s="666">
        <v>0.10440951801606801</v>
      </c>
      <c r="U57" s="666">
        <v>5.7520233317915226E-2</v>
      </c>
    </row>
    <row r="58" spans="1:21" ht="16.5" customHeight="1">
      <c r="A58" s="742"/>
      <c r="B58" s="747"/>
      <c r="C58" s="748" t="s">
        <v>84</v>
      </c>
      <c r="D58" s="216"/>
      <c r="E58" s="666">
        <v>0.14331460418344655</v>
      </c>
      <c r="F58" s="666">
        <v>4.1834749548908645E-2</v>
      </c>
      <c r="G58" s="666">
        <v>0.11278183854197898</v>
      </c>
      <c r="H58" s="666">
        <v>7.8998153095590995E-2</v>
      </c>
      <c r="I58" s="666">
        <v>1.7448119183529842E-2</v>
      </c>
      <c r="J58" s="666">
        <v>-5.962179761119768E-2</v>
      </c>
      <c r="K58" s="666">
        <v>0.11776279085548036</v>
      </c>
      <c r="L58" s="666">
        <v>-3.9153236335893404E-2</v>
      </c>
      <c r="M58" s="666">
        <v>0.14780129603261671</v>
      </c>
      <c r="N58" s="666">
        <v>4.239471858840882E-2</v>
      </c>
      <c r="O58" s="666">
        <v>0.19743408876902069</v>
      </c>
      <c r="P58" s="666">
        <v>5.8974889732348768E-2</v>
      </c>
      <c r="Q58" s="666">
        <v>0.14573466359967879</v>
      </c>
      <c r="R58" s="666">
        <v>0.10673250957772207</v>
      </c>
      <c r="S58" s="666">
        <v>0.17483191125447228</v>
      </c>
      <c r="T58" s="666">
        <v>0.11192545659539577</v>
      </c>
      <c r="U58" s="666">
        <v>5.8957410085951345E-2</v>
      </c>
    </row>
    <row r="59" spans="1:21" ht="16.5" customHeight="1">
      <c r="A59" s="742"/>
      <c r="B59" s="747"/>
      <c r="C59" s="748" t="s">
        <v>36</v>
      </c>
      <c r="D59" s="216"/>
      <c r="E59" s="666">
        <v>7.4052722622563349E-2</v>
      </c>
      <c r="F59" s="666">
        <v>5.3105699589305777E-2</v>
      </c>
      <c r="G59" s="666">
        <v>0.11639971461117504</v>
      </c>
      <c r="H59" s="666">
        <v>0.12153230291322403</v>
      </c>
      <c r="I59" s="666">
        <v>7.7398230896047027E-2</v>
      </c>
      <c r="J59" s="666">
        <v>7.3529654058435368E-2</v>
      </c>
      <c r="K59" s="666">
        <v>6.3874197360982876E-2</v>
      </c>
      <c r="L59" s="666">
        <v>8.2212261667740538E-2</v>
      </c>
      <c r="M59" s="666">
        <v>8.2391763249475058E-2</v>
      </c>
      <c r="N59" s="666">
        <v>4.9159608275646249E-2</v>
      </c>
      <c r="O59" s="666">
        <v>6.6039353679620882E-2</v>
      </c>
      <c r="P59" s="666">
        <v>9.3542852455680725E-2</v>
      </c>
      <c r="Q59" s="666">
        <v>2.8857856438468055E-2</v>
      </c>
      <c r="R59" s="666">
        <v>2.8428077460263879E-2</v>
      </c>
      <c r="S59" s="666">
        <v>7.2951998047472655E-2</v>
      </c>
      <c r="T59" s="666">
        <v>7.8352476602814747E-2</v>
      </c>
      <c r="U59" s="666">
        <v>9.1125405620683164E-2</v>
      </c>
    </row>
    <row r="60" spans="1:21" ht="16.5" customHeight="1">
      <c r="A60" s="742"/>
      <c r="B60" s="747"/>
      <c r="C60" s="748"/>
      <c r="D60" s="216"/>
      <c r="E60" s="216"/>
      <c r="F60" s="216"/>
      <c r="G60" s="216"/>
      <c r="H60" s="216"/>
      <c r="I60" s="216"/>
      <c r="J60" s="216"/>
      <c r="K60" s="216"/>
      <c r="L60" s="216"/>
      <c r="M60" s="216"/>
      <c r="N60" s="216"/>
      <c r="O60" s="216"/>
      <c r="P60" s="216"/>
      <c r="Q60" s="216"/>
      <c r="R60" s="216"/>
      <c r="S60" s="216"/>
      <c r="T60" s="216"/>
      <c r="U60" s="216"/>
    </row>
    <row r="61" spans="1:21" ht="16.5" customHeight="1">
      <c r="A61" s="742"/>
      <c r="B61" s="747"/>
      <c r="C61" s="748" t="s">
        <v>273</v>
      </c>
      <c r="D61" s="216"/>
      <c r="E61" s="666">
        <v>0.38571580085408796</v>
      </c>
      <c r="F61" s="666">
        <v>2.2746965341983616E-2</v>
      </c>
      <c r="G61" s="666">
        <v>5.6360182773895984E-2</v>
      </c>
      <c r="H61" s="666">
        <v>0.12923830838657979</v>
      </c>
      <c r="I61" s="666">
        <v>4.3849443214257322E-2</v>
      </c>
      <c r="J61" s="666">
        <v>6.7436894612866283E-2</v>
      </c>
      <c r="K61" s="666">
        <v>4.1872225573225119E-3</v>
      </c>
      <c r="L61" s="666">
        <v>-1.5872336073301963E-2</v>
      </c>
      <c r="M61" s="666">
        <v>3.8268160494419279E-2</v>
      </c>
      <c r="N61" s="666">
        <v>-6.7074443509631654E-2</v>
      </c>
      <c r="O61" s="666">
        <v>-4.0733146208256299E-2</v>
      </c>
      <c r="P61" s="666">
        <v>-1.3744664126361883E-2</v>
      </c>
      <c r="Q61" s="666">
        <v>7.9987956377954639E-2</v>
      </c>
      <c r="R61" s="666">
        <v>-2.9188599984746766E-2</v>
      </c>
      <c r="S61" s="666">
        <v>-8.93433216833176E-2</v>
      </c>
      <c r="T61" s="666">
        <v>2.3395418013446134E-2</v>
      </c>
      <c r="U61" s="666">
        <v>4.4324296691975462E-2</v>
      </c>
    </row>
    <row r="62" spans="1:21" ht="16.5" customHeight="1">
      <c r="A62" s="742"/>
      <c r="B62" s="747"/>
      <c r="C62" s="748"/>
      <c r="D62" s="216"/>
      <c r="E62" s="216"/>
      <c r="F62" s="216"/>
      <c r="G62" s="216"/>
      <c r="H62" s="216"/>
      <c r="I62" s="216"/>
      <c r="J62" s="216"/>
      <c r="K62" s="216"/>
      <c r="L62" s="216"/>
      <c r="M62" s="216"/>
      <c r="N62" s="216"/>
      <c r="O62" s="216"/>
      <c r="P62" s="216"/>
      <c r="Q62" s="216"/>
      <c r="R62" s="216"/>
      <c r="S62" s="216"/>
      <c r="T62" s="216"/>
      <c r="U62" s="216"/>
    </row>
    <row r="63" spans="1:21" ht="16.5" customHeight="1">
      <c r="A63" s="742"/>
      <c r="B63" s="747"/>
      <c r="C63" s="748" t="s">
        <v>291</v>
      </c>
      <c r="D63" s="216"/>
      <c r="E63" s="666">
        <v>7.832825120529141E-2</v>
      </c>
      <c r="F63" s="666">
        <v>6.6129915130444861E-2</v>
      </c>
      <c r="G63" s="666">
        <v>0.10645193618936966</v>
      </c>
      <c r="H63" s="666">
        <v>0.10916728768133099</v>
      </c>
      <c r="I63" s="666">
        <v>5.4895011509870306E-2</v>
      </c>
      <c r="J63" s="666">
        <v>5.39424559557522E-2</v>
      </c>
      <c r="K63" s="666">
        <v>7.0613197054198995E-2</v>
      </c>
      <c r="L63" s="666">
        <v>7.3572429647455362E-2</v>
      </c>
      <c r="M63" s="666">
        <v>9.4562966833916962E-2</v>
      </c>
      <c r="N63" s="666">
        <v>5.1682112833294935E-2</v>
      </c>
      <c r="O63" s="666">
        <v>9.2279906743151008E-2</v>
      </c>
      <c r="P63" s="666">
        <v>6.81439390314178E-2</v>
      </c>
      <c r="Q63" s="666">
        <v>5.4994597439211867E-2</v>
      </c>
      <c r="R63" s="666">
        <v>4.6542521052383545E-2</v>
      </c>
      <c r="S63" s="666">
        <v>9.4652291349108131E-2</v>
      </c>
      <c r="T63" s="666">
        <v>9.036185478156944E-2</v>
      </c>
      <c r="U63" s="666">
        <v>7.8044807858120402E-2</v>
      </c>
    </row>
    <row r="64" spans="1:21" ht="16.5" customHeight="1">
      <c r="A64" s="742"/>
      <c r="B64" s="747"/>
      <c r="C64" s="748"/>
      <c r="D64" s="742"/>
      <c r="E64" s="742"/>
      <c r="F64" s="742"/>
      <c r="G64" s="742"/>
      <c r="H64" s="742"/>
      <c r="I64" s="742"/>
      <c r="J64" s="742"/>
      <c r="K64" s="742"/>
      <c r="L64" s="742"/>
      <c r="M64" s="742"/>
      <c r="N64" s="742"/>
      <c r="O64" s="742"/>
      <c r="P64" s="742"/>
      <c r="Q64" s="742"/>
      <c r="R64" s="742"/>
      <c r="S64" s="742"/>
      <c r="T64" s="742"/>
      <c r="U64" s="742"/>
    </row>
    <row r="65" spans="1:21" ht="16.5" customHeight="1">
      <c r="A65" s="742"/>
      <c r="B65" s="747"/>
      <c r="C65" s="748" t="s">
        <v>292</v>
      </c>
      <c r="D65" s="216"/>
      <c r="E65" s="666">
        <v>3.0647149630427695E-2</v>
      </c>
      <c r="F65" s="666">
        <v>0.11050261064898748</v>
      </c>
      <c r="G65" s="666">
        <v>4.2780621514250328E-2</v>
      </c>
      <c r="H65" s="666">
        <v>3.354239551686522E-2</v>
      </c>
      <c r="I65" s="666">
        <v>4.919490068432375E-2</v>
      </c>
      <c r="J65" s="666">
        <v>6.8290705871810964E-2</v>
      </c>
      <c r="K65" s="666">
        <v>2.4635391930961426E-2</v>
      </c>
      <c r="L65" s="666">
        <v>-2.3713008477121766E-2</v>
      </c>
      <c r="M65" s="666">
        <v>4.1485344525337808E-2</v>
      </c>
      <c r="N65" s="666">
        <v>2.1167688137867291E-2</v>
      </c>
      <c r="O65" s="666">
        <v>4.7502590633580422E-2</v>
      </c>
      <c r="P65" s="666">
        <v>-1.1701783426848467E-3</v>
      </c>
      <c r="Q65" s="666">
        <v>1.7660278324607814E-2</v>
      </c>
      <c r="R65" s="666">
        <v>0.1961951705344589</v>
      </c>
      <c r="S65" s="666">
        <v>0.13530207513687942</v>
      </c>
      <c r="T65" s="666">
        <v>9.8406897120559833E-3</v>
      </c>
      <c r="U65" s="666">
        <v>4.4088599909168247E-2</v>
      </c>
    </row>
    <row r="66" spans="1:21" ht="11.25" customHeight="1">
      <c r="A66" s="742"/>
      <c r="B66" s="747"/>
      <c r="C66" s="748"/>
      <c r="D66" s="216"/>
      <c r="E66" s="216"/>
      <c r="F66" s="216"/>
      <c r="G66" s="216"/>
      <c r="H66" s="216"/>
      <c r="I66" s="216"/>
      <c r="J66" s="216"/>
      <c r="K66" s="216"/>
      <c r="L66" s="216"/>
      <c r="M66" s="216"/>
      <c r="N66" s="216"/>
      <c r="O66" s="216"/>
      <c r="P66" s="216"/>
      <c r="Q66" s="216"/>
      <c r="R66" s="216"/>
      <c r="S66" s="216"/>
      <c r="T66" s="216"/>
      <c r="U66" s="216"/>
    </row>
    <row r="67" spans="1:21" ht="16.5" customHeight="1">
      <c r="A67" s="742"/>
      <c r="B67" s="747"/>
      <c r="C67" s="748" t="s">
        <v>274</v>
      </c>
      <c r="D67" s="216"/>
      <c r="E67" s="666">
        <v>7.486300276168345E-2</v>
      </c>
      <c r="F67" s="666">
        <v>6.9291590839943185E-2</v>
      </c>
      <c r="G67" s="666">
        <v>0.10218541030642925</v>
      </c>
      <c r="H67" s="666">
        <v>0.10386187135864611</v>
      </c>
      <c r="I67" s="666">
        <v>5.4661748676744448E-2</v>
      </c>
      <c r="J67" s="666">
        <v>5.4523024475510828E-2</v>
      </c>
      <c r="K67" s="666">
        <v>6.7317708110437025E-2</v>
      </c>
      <c r="L67" s="666">
        <v>6.5037166926338763E-2</v>
      </c>
      <c r="M67" s="666">
        <v>8.9600807268226168E-2</v>
      </c>
      <c r="N67" s="666">
        <v>4.9615397576368903E-2</v>
      </c>
      <c r="O67" s="666">
        <v>8.2979933128135341E-2</v>
      </c>
      <c r="P67" s="666">
        <v>6.522090641074163E-2</v>
      </c>
      <c r="Q67" s="666">
        <v>4.3111451368637699E-2</v>
      </c>
      <c r="R67" s="666">
        <v>6.2695979591304241E-2</v>
      </c>
      <c r="S67" s="666">
        <v>9.7641847165269136E-2</v>
      </c>
      <c r="T67" s="666">
        <v>8.4481249229207744E-2</v>
      </c>
      <c r="U67" s="666">
        <v>7.4330818186659764E-2</v>
      </c>
    </row>
    <row r="68" spans="1:21" ht="9.75" customHeight="1">
      <c r="A68" s="742"/>
      <c r="B68" s="747"/>
      <c r="C68" s="748"/>
      <c r="D68" s="216"/>
      <c r="E68" s="750"/>
      <c r="F68" s="750"/>
      <c r="G68" s="750"/>
      <c r="H68" s="750"/>
      <c r="I68" s="750"/>
      <c r="J68" s="750"/>
      <c r="K68" s="750"/>
      <c r="L68" s="750"/>
      <c r="M68" s="750"/>
      <c r="N68" s="750"/>
      <c r="O68" s="750"/>
      <c r="P68" s="750"/>
      <c r="Q68" s="750"/>
      <c r="R68" s="750"/>
      <c r="S68" s="750"/>
      <c r="T68" s="750"/>
      <c r="U68" s="750"/>
    </row>
    <row r="69" spans="1:21" ht="16.5" customHeight="1">
      <c r="A69" s="742"/>
      <c r="B69" s="747"/>
      <c r="C69" s="748" t="s">
        <v>315</v>
      </c>
      <c r="D69" s="216"/>
      <c r="E69" s="666"/>
      <c r="F69" s="666"/>
      <c r="G69" s="666"/>
      <c r="H69" s="666"/>
      <c r="I69" s="666"/>
      <c r="J69" s="666"/>
      <c r="K69" s="666"/>
      <c r="L69" s="666"/>
      <c r="M69" s="666"/>
      <c r="N69" s="666"/>
      <c r="O69" s="666"/>
      <c r="P69" s="666"/>
      <c r="Q69" s="666"/>
      <c r="R69" s="666"/>
      <c r="S69" s="666"/>
      <c r="T69" s="666"/>
      <c r="U69" s="666"/>
    </row>
    <row r="70" spans="1:21" ht="16.5" customHeight="1">
      <c r="A70" s="742"/>
      <c r="B70" s="747"/>
      <c r="C70" s="753" t="s">
        <v>363</v>
      </c>
      <c r="D70" s="216"/>
      <c r="E70" s="666">
        <v>3.6842743908185316E-3</v>
      </c>
      <c r="F70" s="666">
        <v>0.12585515584693852</v>
      </c>
      <c r="G70" s="666">
        <v>9.2399370331244235E-3</v>
      </c>
      <c r="H70" s="666">
        <v>2.5653381999607205E-2</v>
      </c>
      <c r="I70" s="666">
        <v>2.884467359989773E-2</v>
      </c>
      <c r="J70" s="666">
        <v>4.2459562861377309E-2</v>
      </c>
      <c r="K70" s="666">
        <v>4.9521144306628795E-2</v>
      </c>
      <c r="L70" s="666">
        <v>4.6654791892728475E-3</v>
      </c>
      <c r="M70" s="666">
        <v>4.4985359997590679E-2</v>
      </c>
      <c r="N70" s="666">
        <v>-4.293545656464115E-2</v>
      </c>
      <c r="O70" s="666">
        <v>6.0017488695710997E-2</v>
      </c>
      <c r="P70" s="666">
        <v>1.4219908740800147E-3</v>
      </c>
      <c r="Q70" s="666">
        <v>-1.9094829965605409E-2</v>
      </c>
      <c r="R70" s="666">
        <v>0.12221124474614387</v>
      </c>
      <c r="S70" s="666">
        <v>0.17495928224272927</v>
      </c>
      <c r="T70" s="666">
        <v>8.0464220872530356E-2</v>
      </c>
      <c r="U70" s="666">
        <v>-8.4896993790835595E-2</v>
      </c>
    </row>
    <row r="71" spans="1:21" ht="16.5" customHeight="1">
      <c r="A71" s="742"/>
      <c r="B71" s="747"/>
      <c r="C71" s="753" t="s">
        <v>364</v>
      </c>
      <c r="D71" s="216"/>
      <c r="E71" s="666">
        <v>1.526052453068405E-2</v>
      </c>
      <c r="F71" s="666">
        <v>1.3305094048996491E-3</v>
      </c>
      <c r="G71" s="666">
        <v>0.12653017795122712</v>
      </c>
      <c r="H71" s="666">
        <v>9.4092119341878888E-2</v>
      </c>
      <c r="I71" s="666">
        <v>9.5892934917056527E-2</v>
      </c>
      <c r="J71" s="666">
        <v>4.2347403955669716E-2</v>
      </c>
      <c r="K71" s="666">
        <v>-3.8151074677356345E-2</v>
      </c>
      <c r="L71" s="666">
        <v>0.10974379891850128</v>
      </c>
      <c r="M71" s="666">
        <v>0.17261797677128099</v>
      </c>
      <c r="N71" s="666">
        <v>-0.20302271271002059</v>
      </c>
      <c r="O71" s="666">
        <v>0.11321448619875207</v>
      </c>
      <c r="P71" s="666">
        <v>-9.615905786465051E-2</v>
      </c>
      <c r="Q71" s="666">
        <v>8.3274966369845993E-2</v>
      </c>
      <c r="R71" s="666">
        <v>1.2290446309078273E-2</v>
      </c>
      <c r="S71" s="666">
        <v>0.19189489311655561</v>
      </c>
      <c r="T71" s="666">
        <v>-1.4377278832303997E-2</v>
      </c>
      <c r="U71" s="666">
        <v>2.2491943804756609E-3</v>
      </c>
    </row>
    <row r="72" spans="1:21" ht="16.5" customHeight="1">
      <c r="A72" s="742"/>
      <c r="B72" s="747"/>
      <c r="C72" s="748"/>
      <c r="D72" s="216"/>
      <c r="E72" s="216"/>
      <c r="F72" s="216"/>
      <c r="G72" s="216"/>
      <c r="H72" s="216"/>
      <c r="I72" s="216"/>
      <c r="J72" s="216"/>
      <c r="K72" s="216"/>
      <c r="L72" s="216"/>
      <c r="M72" s="216"/>
      <c r="N72" s="216"/>
      <c r="O72" s="216"/>
      <c r="P72" s="216"/>
      <c r="Q72" s="216"/>
      <c r="R72" s="216"/>
      <c r="S72" s="216"/>
      <c r="T72" s="216"/>
      <c r="U72" s="216"/>
    </row>
    <row r="73" spans="1:21" ht="16.5" customHeight="1">
      <c r="A73" s="742"/>
      <c r="B73" s="747"/>
      <c r="C73" s="748" t="s">
        <v>275</v>
      </c>
      <c r="D73" s="216"/>
      <c r="E73" s="666">
        <v>5.9877567946303056E-2</v>
      </c>
      <c r="F73" s="666">
        <v>0.10199074706951294</v>
      </c>
      <c r="G73" s="666">
        <v>6.8989430098288507E-2</v>
      </c>
      <c r="H73" s="666">
        <v>8.1375136608238696E-2</v>
      </c>
      <c r="I73" s="666">
        <v>4.1263095560927887E-2</v>
      </c>
      <c r="J73" s="666">
        <v>4.9670379716775903E-2</v>
      </c>
      <c r="K73" s="666">
        <v>9.4059598041611903E-2</v>
      </c>
      <c r="L73" s="666">
        <v>3.0049222715162749E-2</v>
      </c>
      <c r="M73" s="666">
        <v>5.2643976154708394E-2</v>
      </c>
      <c r="N73" s="666">
        <v>9.8349799576231467E-2</v>
      </c>
      <c r="O73" s="666">
        <v>5.3593207264402087E-2</v>
      </c>
      <c r="P73" s="666">
        <v>0.10076878837419967</v>
      </c>
      <c r="Q73" s="666">
        <v>-7.2821186576993435E-3</v>
      </c>
      <c r="R73" s="666">
        <v>9.9433590943770245E-2</v>
      </c>
      <c r="S73" s="666">
        <v>9.7182205990298698E-2</v>
      </c>
      <c r="T73" s="666">
        <v>0.12417101438868317</v>
      </c>
      <c r="U73" s="666">
        <v>1.4294960633586262E-2</v>
      </c>
    </row>
    <row r="74" spans="1:21" ht="16.5" customHeight="1">
      <c r="A74" s="742"/>
      <c r="B74" s="747"/>
      <c r="C74" s="748"/>
      <c r="D74" s="216"/>
      <c r="E74" s="216"/>
      <c r="F74" s="216"/>
      <c r="G74" s="216"/>
      <c r="H74" s="216"/>
      <c r="I74" s="216"/>
      <c r="J74" s="216"/>
      <c r="K74" s="216"/>
      <c r="L74" s="216"/>
      <c r="M74" s="216"/>
      <c r="N74" s="216"/>
      <c r="O74" s="216"/>
      <c r="P74" s="216"/>
      <c r="Q74" s="216"/>
      <c r="R74" s="216"/>
      <c r="S74" s="216"/>
      <c r="T74" s="216"/>
      <c r="U74" s="216"/>
    </row>
    <row r="75" spans="1:21" ht="16.5" customHeight="1">
      <c r="A75" s="742"/>
      <c r="B75" s="747"/>
      <c r="C75" s="748" t="s">
        <v>276</v>
      </c>
      <c r="D75" s="216"/>
      <c r="E75" s="666"/>
      <c r="F75" s="666"/>
      <c r="G75" s="666"/>
      <c r="H75" s="666"/>
      <c r="I75" s="666"/>
      <c r="J75" s="666"/>
      <c r="K75" s="666"/>
      <c r="L75" s="666"/>
      <c r="M75" s="666"/>
      <c r="N75" s="666"/>
      <c r="O75" s="666"/>
      <c r="P75" s="666"/>
      <c r="Q75" s="666"/>
      <c r="R75" s="666"/>
      <c r="S75" s="666"/>
      <c r="T75" s="666"/>
      <c r="U75" s="666"/>
    </row>
    <row r="76" spans="1:21" ht="42" customHeight="1">
      <c r="A76" s="754"/>
      <c r="B76" s="747"/>
      <c r="C76" s="753" t="s">
        <v>316</v>
      </c>
      <c r="D76" s="220"/>
      <c r="E76" s="670">
        <v>1.0004545329103998E-2</v>
      </c>
      <c r="F76" s="670">
        <v>5.9448050684788756E-2</v>
      </c>
      <c r="G76" s="670">
        <v>0.22603158148126945</v>
      </c>
      <c r="H76" s="670">
        <v>0.17888627204726704</v>
      </c>
      <c r="I76" s="670">
        <v>0.15702266729086323</v>
      </c>
      <c r="J76" s="670">
        <v>9.7590126071158911E-2</v>
      </c>
      <c r="K76" s="670">
        <v>8.2435797625863838E-2</v>
      </c>
      <c r="L76" s="670">
        <v>4.7114930756068985E-2</v>
      </c>
      <c r="M76" s="670">
        <v>0.10794367420795603</v>
      </c>
      <c r="N76" s="670">
        <v>4.5948694070713891E-2</v>
      </c>
      <c r="O76" s="670">
        <v>0.48736884053966745</v>
      </c>
      <c r="P76" s="670">
        <v>0.23479345204512581</v>
      </c>
      <c r="Q76" s="670">
        <v>-3.3777226201208599E-2</v>
      </c>
      <c r="R76" s="670">
        <v>6.4155733878359378E-2</v>
      </c>
      <c r="S76" s="670">
        <v>1.9826494900435643E-2</v>
      </c>
      <c r="T76" s="670">
        <v>9.2981383952114971E-2</v>
      </c>
      <c r="U76" s="670">
        <v>2.5499877207684207E-2</v>
      </c>
    </row>
    <row r="77" spans="1:21" ht="36.75" customHeight="1">
      <c r="A77" s="754"/>
      <c r="B77" s="747"/>
      <c r="C77" s="753" t="s">
        <v>317</v>
      </c>
      <c r="D77" s="220"/>
      <c r="E77" s="670">
        <v>8.9890268826406272E-2</v>
      </c>
      <c r="F77" s="670">
        <v>8.943600707663224E-2</v>
      </c>
      <c r="G77" s="670">
        <v>9.0704874949427916E-2</v>
      </c>
      <c r="H77" s="670">
        <v>8.9996570521974073E-2</v>
      </c>
      <c r="I77" s="670">
        <v>5.9235436359794891E-2</v>
      </c>
      <c r="J77" s="670">
        <v>6.1945140996783055E-2</v>
      </c>
      <c r="K77" s="670">
        <v>6.6072079078464352E-2</v>
      </c>
      <c r="L77" s="670">
        <v>6.9367581331839956E-2</v>
      </c>
      <c r="M77" s="670">
        <v>6.5537109171482699E-2</v>
      </c>
      <c r="N77" s="670">
        <v>7.9797686169765125E-2</v>
      </c>
      <c r="O77" s="670">
        <v>8.3958215680656645E-2</v>
      </c>
      <c r="P77" s="670">
        <v>6.2808061846860275E-2</v>
      </c>
      <c r="Q77" s="670">
        <v>2.9376213244072469E-2</v>
      </c>
      <c r="R77" s="670">
        <v>5.6107337357305775E-2</v>
      </c>
      <c r="S77" s="670">
        <v>8.0890446073974331E-2</v>
      </c>
      <c r="T77" s="670">
        <v>8.3796480034485255E-2</v>
      </c>
      <c r="U77" s="670">
        <v>6.9819895131405962E-2</v>
      </c>
    </row>
    <row r="78" spans="1:21" ht="26.7" customHeight="1">
      <c r="A78" s="742"/>
      <c r="B78" s="747"/>
      <c r="C78" s="748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  <c r="U78" s="216"/>
    </row>
    <row r="79" spans="1:21" ht="26.7" customHeight="1">
      <c r="A79" s="742"/>
      <c r="B79" s="747"/>
      <c r="C79" s="748" t="s">
        <v>278</v>
      </c>
      <c r="D79" s="216"/>
      <c r="E79" s="666"/>
      <c r="F79" s="666"/>
      <c r="G79" s="666"/>
      <c r="H79" s="666"/>
      <c r="I79" s="666"/>
      <c r="J79" s="666"/>
      <c r="K79" s="666"/>
      <c r="L79" s="666"/>
      <c r="M79" s="666"/>
      <c r="N79" s="666"/>
      <c r="O79" s="666"/>
      <c r="P79" s="666"/>
      <c r="Q79" s="666"/>
      <c r="R79" s="666"/>
      <c r="S79" s="666"/>
      <c r="T79" s="666"/>
      <c r="U79" s="666"/>
    </row>
    <row r="80" spans="1:21" ht="20.100000000000001" customHeight="1">
      <c r="A80" s="742"/>
      <c r="B80" s="747"/>
      <c r="C80" s="753" t="s">
        <v>279</v>
      </c>
      <c r="D80" s="216"/>
      <c r="E80" s="666">
        <v>1.3816799513048927E-2</v>
      </c>
      <c r="F80" s="666">
        <v>0.16156466286875304</v>
      </c>
      <c r="G80" s="666">
        <v>-6.2739386369137229E-2</v>
      </c>
      <c r="H80" s="666">
        <v>6.2420041539981819E-2</v>
      </c>
      <c r="I80" s="666">
        <v>-2.1134336218324723E-3</v>
      </c>
      <c r="J80" s="666">
        <v>-9.4617775593620612E-3</v>
      </c>
      <c r="K80" s="666">
        <v>3.2106798773769318E-2</v>
      </c>
      <c r="L80" s="666">
        <v>0.12744224574772289</v>
      </c>
      <c r="M80" s="666">
        <v>1.7450383923923507E-2</v>
      </c>
      <c r="N80" s="666">
        <v>6.171668538926145E-2</v>
      </c>
      <c r="O80" s="666">
        <v>0.17086230972083194</v>
      </c>
      <c r="P80" s="666">
        <v>-3.4454858204674421E-3</v>
      </c>
      <c r="Q80" s="666">
        <v>-7.5209482332420086E-3</v>
      </c>
      <c r="R80" s="666">
        <v>0.2220218131147591</v>
      </c>
      <c r="S80" s="666">
        <v>3.0143482296752788E-2</v>
      </c>
      <c r="T80" s="666">
        <v>2.6314032837915002E-2</v>
      </c>
      <c r="U80" s="666">
        <v>7.5138544740471547E-2</v>
      </c>
    </row>
    <row r="81" spans="1:21" ht="20.100000000000001" customHeight="1" thickBot="1">
      <c r="A81" s="742"/>
      <c r="B81" s="744"/>
      <c r="C81" s="755" t="s">
        <v>280</v>
      </c>
      <c r="D81" s="223"/>
      <c r="E81" s="228"/>
      <c r="F81" s="228"/>
      <c r="G81" s="228"/>
      <c r="H81" s="228"/>
      <c r="I81" s="228"/>
      <c r="J81" s="228"/>
      <c r="K81" s="228"/>
      <c r="L81" s="228"/>
      <c r="M81" s="228"/>
      <c r="N81" s="228"/>
      <c r="O81" s="228"/>
      <c r="P81" s="228"/>
      <c r="Q81" s="228"/>
      <c r="R81" s="228"/>
      <c r="S81" s="228"/>
      <c r="T81" s="228"/>
      <c r="U81" s="228"/>
    </row>
    <row r="82" spans="1:21" ht="13.8" thickTop="1">
      <c r="A82" s="742"/>
      <c r="B82" s="742"/>
      <c r="C82" s="743" t="s">
        <v>410</v>
      </c>
      <c r="D82" s="742"/>
      <c r="E82" s="742"/>
      <c r="F82" s="742"/>
      <c r="G82" s="742"/>
      <c r="H82" s="742"/>
      <c r="I82" s="742"/>
      <c r="J82" s="742"/>
      <c r="K82" s="742"/>
      <c r="L82" s="742"/>
      <c r="M82" s="742"/>
      <c r="N82" s="742"/>
      <c r="O82" s="742"/>
      <c r="P82" s="742"/>
      <c r="Q82" s="742"/>
    </row>
    <row r="83" spans="1:21">
      <c r="A83" s="742"/>
      <c r="B83" s="742"/>
      <c r="C83" s="743" t="s">
        <v>285</v>
      </c>
      <c r="D83" s="742"/>
      <c r="E83" s="742"/>
      <c r="F83" s="742"/>
      <c r="G83" s="742"/>
      <c r="H83" s="742"/>
      <c r="I83" s="742"/>
      <c r="J83" s="742"/>
      <c r="K83" s="742"/>
      <c r="L83" s="742"/>
      <c r="M83" s="742"/>
      <c r="N83" s="742"/>
      <c r="O83" s="742"/>
      <c r="P83" s="742"/>
      <c r="Q83" s="742"/>
    </row>
    <row r="84" spans="1:21" ht="6.75" customHeight="1">
      <c r="A84" s="742"/>
      <c r="B84" s="742"/>
      <c r="C84" s="743"/>
      <c r="D84" s="742"/>
      <c r="E84" s="742"/>
      <c r="F84" s="742"/>
      <c r="G84" s="742"/>
      <c r="H84" s="742"/>
      <c r="I84" s="742"/>
      <c r="J84" s="742"/>
      <c r="K84" s="742"/>
      <c r="L84" s="742"/>
      <c r="M84" s="742"/>
      <c r="N84" s="742"/>
      <c r="O84" s="742"/>
      <c r="P84" s="742"/>
      <c r="Q84" s="742"/>
    </row>
    <row r="85" spans="1:21" ht="12.75" customHeight="1">
      <c r="A85" s="742"/>
      <c r="B85" s="742"/>
      <c r="C85" s="803" t="s">
        <v>427</v>
      </c>
      <c r="D85" s="803"/>
      <c r="E85" s="803"/>
      <c r="F85" s="803"/>
      <c r="G85" s="803"/>
      <c r="H85" s="803"/>
      <c r="I85" s="803"/>
      <c r="J85" s="803"/>
      <c r="K85" s="803"/>
      <c r="L85" s="803"/>
      <c r="M85" s="803"/>
      <c r="N85" s="803"/>
      <c r="O85" s="803"/>
      <c r="P85" s="803"/>
      <c r="Q85" s="803"/>
      <c r="R85" s="803"/>
      <c r="S85" s="803"/>
      <c r="T85" s="803"/>
    </row>
    <row r="86" spans="1:21">
      <c r="A86" s="742"/>
      <c r="B86" s="742"/>
      <c r="C86" s="743"/>
      <c r="D86" s="742"/>
      <c r="E86" s="742"/>
      <c r="F86" s="742"/>
      <c r="G86" s="742"/>
      <c r="H86" s="742"/>
      <c r="I86" s="742"/>
      <c r="J86" s="742"/>
      <c r="K86" s="742"/>
      <c r="L86" s="742"/>
      <c r="M86" s="742"/>
      <c r="N86" s="742"/>
      <c r="O86" s="742"/>
      <c r="P86" s="742"/>
      <c r="Q86" s="742"/>
    </row>
    <row r="87" spans="1:21">
      <c r="A87" s="742"/>
      <c r="B87" s="742"/>
      <c r="C87" s="743"/>
      <c r="D87" s="742"/>
      <c r="E87" s="742"/>
      <c r="F87" s="742"/>
      <c r="G87" s="742"/>
      <c r="H87" s="742"/>
      <c r="I87" s="742"/>
      <c r="J87" s="742"/>
      <c r="K87" s="742"/>
      <c r="L87" s="742"/>
      <c r="M87" s="742"/>
      <c r="N87" s="742"/>
      <c r="O87" s="742"/>
      <c r="P87" s="742"/>
      <c r="Q87" s="742"/>
    </row>
    <row r="88" spans="1:21">
      <c r="A88" s="742"/>
      <c r="B88" s="742"/>
      <c r="C88" s="743"/>
      <c r="D88" s="742"/>
      <c r="E88" s="742"/>
      <c r="F88" s="742"/>
      <c r="G88" s="742"/>
      <c r="H88" s="742"/>
      <c r="I88" s="742"/>
      <c r="J88" s="742"/>
      <c r="K88" s="742"/>
      <c r="L88" s="742"/>
      <c r="M88" s="742"/>
      <c r="N88" s="742"/>
      <c r="O88" s="742"/>
      <c r="P88" s="742"/>
      <c r="Q88" s="742"/>
    </row>
    <row r="89" spans="1:21">
      <c r="A89" s="742"/>
      <c r="B89" s="742"/>
      <c r="C89" s="743"/>
      <c r="D89" s="742"/>
      <c r="E89" s="742"/>
      <c r="F89" s="742"/>
      <c r="G89" s="742"/>
      <c r="H89" s="742"/>
      <c r="I89" s="742"/>
      <c r="J89" s="742"/>
      <c r="K89" s="742"/>
      <c r="L89" s="742"/>
      <c r="M89" s="742"/>
      <c r="N89" s="742"/>
      <c r="O89" s="742"/>
      <c r="P89" s="742"/>
      <c r="Q89" s="742"/>
    </row>
    <row r="90" spans="1:21">
      <c r="A90" s="742"/>
      <c r="B90" s="742"/>
      <c r="C90" s="743"/>
      <c r="D90" s="742"/>
      <c r="E90" s="742"/>
      <c r="F90" s="742"/>
      <c r="G90" s="742"/>
      <c r="H90" s="742"/>
      <c r="I90" s="742"/>
      <c r="J90" s="742"/>
      <c r="K90" s="742"/>
      <c r="L90" s="742"/>
      <c r="M90" s="742"/>
      <c r="N90" s="742"/>
      <c r="O90" s="742"/>
      <c r="P90" s="742"/>
      <c r="Q90" s="742"/>
    </row>
    <row r="91" spans="1:21">
      <c r="A91" s="742"/>
      <c r="B91" s="742"/>
      <c r="C91" s="743"/>
      <c r="D91" s="742"/>
      <c r="E91" s="742"/>
      <c r="F91" s="742"/>
      <c r="G91" s="742"/>
      <c r="H91" s="742"/>
      <c r="I91" s="742"/>
      <c r="J91" s="742"/>
      <c r="K91" s="742"/>
      <c r="L91" s="742"/>
      <c r="M91" s="742"/>
      <c r="N91" s="742"/>
      <c r="O91" s="742"/>
      <c r="P91" s="742"/>
      <c r="Q91" s="742"/>
    </row>
    <row r="92" spans="1:21">
      <c r="A92" s="742"/>
      <c r="B92" s="742"/>
      <c r="C92" s="743"/>
      <c r="D92" s="742"/>
      <c r="E92" s="742"/>
      <c r="F92" s="742"/>
      <c r="G92" s="742"/>
      <c r="H92" s="742"/>
      <c r="I92" s="742"/>
      <c r="J92" s="742"/>
      <c r="K92" s="742"/>
      <c r="L92" s="742"/>
      <c r="M92" s="742"/>
      <c r="N92" s="742"/>
      <c r="O92" s="742"/>
      <c r="P92" s="742"/>
      <c r="Q92" s="742"/>
    </row>
    <row r="93" spans="1:21">
      <c r="A93" s="742"/>
      <c r="B93" s="742"/>
      <c r="C93" s="743"/>
      <c r="D93" s="742"/>
      <c r="E93" s="742"/>
      <c r="F93" s="742"/>
      <c r="G93" s="742"/>
      <c r="H93" s="742"/>
      <c r="I93" s="742"/>
      <c r="J93" s="742"/>
      <c r="K93" s="742"/>
      <c r="L93" s="742"/>
      <c r="M93" s="742"/>
      <c r="N93" s="742"/>
      <c r="O93" s="742"/>
      <c r="P93" s="742"/>
      <c r="Q93" s="742"/>
    </row>
    <row r="94" spans="1:21">
      <c r="A94" s="742"/>
      <c r="B94" s="742"/>
      <c r="C94" s="743"/>
      <c r="D94" s="742"/>
      <c r="E94" s="742"/>
      <c r="F94" s="742"/>
      <c r="G94" s="742"/>
      <c r="H94" s="742"/>
      <c r="I94" s="742"/>
      <c r="J94" s="742"/>
      <c r="K94" s="742"/>
      <c r="L94" s="742"/>
      <c r="M94" s="742"/>
      <c r="N94" s="742"/>
      <c r="O94" s="742"/>
      <c r="P94" s="742"/>
      <c r="Q94" s="742"/>
    </row>
    <row r="95" spans="1:21">
      <c r="A95" s="742"/>
      <c r="B95" s="742"/>
      <c r="C95" s="743"/>
      <c r="D95" s="742"/>
      <c r="E95" s="742"/>
      <c r="F95" s="742"/>
      <c r="G95" s="742"/>
      <c r="H95" s="742"/>
      <c r="I95" s="742"/>
      <c r="J95" s="742"/>
      <c r="K95" s="742"/>
      <c r="L95" s="742"/>
      <c r="M95" s="742"/>
      <c r="N95" s="742"/>
      <c r="O95" s="742"/>
      <c r="P95" s="742"/>
      <c r="Q95" s="742"/>
    </row>
    <row r="96" spans="1:21">
      <c r="A96" s="742"/>
      <c r="B96" s="742"/>
      <c r="C96" s="743"/>
      <c r="D96" s="742"/>
      <c r="E96" s="742"/>
      <c r="F96" s="742"/>
      <c r="G96" s="742"/>
      <c r="H96" s="742"/>
      <c r="I96" s="742"/>
      <c r="J96" s="742"/>
      <c r="K96" s="742"/>
      <c r="L96" s="742"/>
      <c r="M96" s="742"/>
      <c r="N96" s="742"/>
      <c r="O96" s="742"/>
      <c r="P96" s="742"/>
      <c r="Q96" s="742"/>
    </row>
    <row r="97" spans="1:17">
      <c r="A97" s="742"/>
      <c r="B97" s="742"/>
      <c r="C97" s="743"/>
      <c r="D97" s="742"/>
      <c r="E97" s="742"/>
      <c r="F97" s="742"/>
      <c r="G97" s="742"/>
      <c r="H97" s="742"/>
      <c r="I97" s="742"/>
      <c r="J97" s="742"/>
      <c r="K97" s="742"/>
      <c r="L97" s="742"/>
      <c r="M97" s="742"/>
      <c r="N97" s="742"/>
      <c r="O97" s="742"/>
      <c r="P97" s="742"/>
      <c r="Q97" s="742"/>
    </row>
    <row r="98" spans="1:17">
      <c r="A98" s="742"/>
      <c r="B98" s="742"/>
      <c r="C98" s="743"/>
      <c r="D98" s="742"/>
      <c r="E98" s="742"/>
      <c r="F98" s="742"/>
      <c r="G98" s="742"/>
      <c r="H98" s="742"/>
      <c r="I98" s="742"/>
      <c r="J98" s="742"/>
      <c r="K98" s="742"/>
      <c r="L98" s="742"/>
      <c r="M98" s="742"/>
      <c r="N98" s="742"/>
      <c r="O98" s="742"/>
      <c r="P98" s="742"/>
      <c r="Q98" s="742"/>
    </row>
    <row r="99" spans="1:17">
      <c r="A99" s="742"/>
      <c r="B99" s="742"/>
      <c r="C99" s="743"/>
      <c r="D99" s="742"/>
      <c r="E99" s="742"/>
      <c r="F99" s="742"/>
      <c r="G99" s="742"/>
      <c r="H99" s="742"/>
      <c r="I99" s="742"/>
      <c r="J99" s="742"/>
      <c r="K99" s="742"/>
      <c r="L99" s="742"/>
      <c r="M99" s="742"/>
      <c r="N99" s="742"/>
      <c r="O99" s="742"/>
      <c r="P99" s="742"/>
      <c r="Q99" s="742"/>
    </row>
    <row r="100" spans="1:17">
      <c r="A100" s="742"/>
      <c r="B100" s="742"/>
      <c r="C100" s="743"/>
      <c r="D100" s="742"/>
      <c r="E100" s="742"/>
      <c r="F100" s="742"/>
      <c r="G100" s="742"/>
      <c r="H100" s="742"/>
      <c r="I100" s="742"/>
      <c r="J100" s="742"/>
      <c r="K100" s="742"/>
      <c r="L100" s="742"/>
      <c r="M100" s="742"/>
      <c r="N100" s="742"/>
      <c r="O100" s="742"/>
      <c r="P100" s="742"/>
      <c r="Q100" s="742"/>
    </row>
    <row r="101" spans="1:17">
      <c r="A101" s="742"/>
      <c r="B101" s="742"/>
      <c r="C101" s="743"/>
      <c r="D101" s="742"/>
      <c r="E101" s="742"/>
      <c r="F101" s="742"/>
      <c r="G101" s="742"/>
      <c r="H101" s="742"/>
      <c r="I101" s="742"/>
      <c r="J101" s="742"/>
      <c r="K101" s="742"/>
      <c r="L101" s="742"/>
      <c r="M101" s="742"/>
      <c r="N101" s="742"/>
      <c r="O101" s="742"/>
      <c r="P101" s="742"/>
      <c r="Q101" s="742"/>
    </row>
    <row r="102" spans="1:17">
      <c r="A102" s="742"/>
      <c r="B102" s="742"/>
      <c r="C102" s="743"/>
      <c r="D102" s="742"/>
      <c r="E102" s="742"/>
      <c r="F102" s="742"/>
      <c r="G102" s="742"/>
      <c r="H102" s="742"/>
      <c r="I102" s="742"/>
      <c r="J102" s="742"/>
      <c r="K102" s="742"/>
      <c r="L102" s="742"/>
      <c r="M102" s="742"/>
      <c r="N102" s="742"/>
      <c r="O102" s="742"/>
      <c r="P102" s="742"/>
      <c r="Q102" s="742"/>
    </row>
  </sheetData>
  <mergeCells count="4">
    <mergeCell ref="C85:T85"/>
    <mergeCell ref="C35:T35"/>
    <mergeCell ref="B1:U1"/>
    <mergeCell ref="B51:U51"/>
  </mergeCells>
  <printOptions horizontalCentered="1" verticalCentered="1"/>
  <pageMargins left="0" right="0" top="0.98425196850393704" bottom="0.39370078740157483" header="0" footer="0"/>
  <pageSetup paperSize="9" scale="58" firstPageNumber="7" fitToWidth="0" fitToHeight="0" orientation="landscape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</oddFooter>
  </headerFooter>
  <rowBreaks count="1" manualBreakCount="1">
    <brk id="33" max="16383" man="1"/>
  </rowBreaks>
  <drawing r:id="rId2"/>
  <legacyDrawingHF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>
    <tabColor theme="3" tint="0.59999389629810485"/>
  </sheetPr>
  <dimension ref="A1:T197"/>
  <sheetViews>
    <sheetView topLeftCell="J7" zoomScale="85" zoomScaleNormal="85" zoomScaleSheetLayoutView="80" zoomScalePageLayoutView="73" workbookViewId="0">
      <selection activeCell="T36" sqref="T36"/>
    </sheetView>
  </sheetViews>
  <sheetFormatPr baseColWidth="10" defaultColWidth="11.44140625" defaultRowHeight="13.2"/>
  <cols>
    <col min="1" max="1" width="12.109375" style="742" customWidth="1"/>
    <col min="2" max="2" width="26.33203125" style="743" customWidth="1"/>
    <col min="3" max="10" width="12.6640625" style="742" bestFit="1" customWidth="1"/>
    <col min="11" max="16" width="11.6640625" style="742" bestFit="1" customWidth="1"/>
    <col min="17" max="16384" width="11.44140625" style="742"/>
  </cols>
  <sheetData>
    <row r="1" spans="1:20" ht="30.6" customHeight="1">
      <c r="A1" s="805" t="s">
        <v>365</v>
      </c>
      <c r="B1" s="805"/>
      <c r="C1" s="805"/>
      <c r="D1" s="805"/>
      <c r="E1" s="805"/>
      <c r="F1" s="805"/>
      <c r="G1" s="805"/>
      <c r="H1" s="805"/>
      <c r="I1" s="805"/>
      <c r="J1" s="805"/>
      <c r="K1" s="805"/>
      <c r="L1" s="805"/>
      <c r="M1" s="805"/>
      <c r="N1" s="805"/>
      <c r="O1" s="805"/>
      <c r="P1" s="805"/>
      <c r="Q1" s="805"/>
      <c r="R1" s="805"/>
      <c r="S1" s="805"/>
      <c r="T1" s="805"/>
    </row>
    <row r="2" spans="1:20" ht="17.100000000000001" customHeight="1">
      <c r="D2" s="756"/>
    </row>
    <row r="3" spans="1:20" ht="17.100000000000001" customHeight="1"/>
    <row r="4" spans="1:20" ht="17.100000000000001" customHeight="1">
      <c r="A4" s="806" t="s">
        <v>375</v>
      </c>
      <c r="B4" s="808" t="s">
        <v>341</v>
      </c>
      <c r="C4" s="793"/>
      <c r="D4" s="793"/>
      <c r="E4" s="793"/>
      <c r="F4" s="793"/>
      <c r="G4" s="793"/>
      <c r="H4" s="793"/>
      <c r="I4" s="793"/>
      <c r="J4" s="793"/>
      <c r="K4" s="793"/>
      <c r="L4" s="793"/>
      <c r="M4" s="793"/>
      <c r="N4" s="793"/>
      <c r="O4" s="793"/>
      <c r="P4" s="793"/>
      <c r="Q4" s="793"/>
      <c r="R4" s="793"/>
      <c r="S4" s="793"/>
      <c r="T4" s="793"/>
    </row>
    <row r="5" spans="1:20" ht="37.5" customHeight="1" thickBot="1">
      <c r="A5" s="807"/>
      <c r="B5" s="809"/>
      <c r="C5" s="757">
        <v>2007</v>
      </c>
      <c r="D5" s="757">
        <v>2008</v>
      </c>
      <c r="E5" s="757">
        <v>2009</v>
      </c>
      <c r="F5" s="757">
        <v>2010</v>
      </c>
      <c r="G5" s="757">
        <v>2011</v>
      </c>
      <c r="H5" s="757">
        <v>2012</v>
      </c>
      <c r="I5" s="757">
        <v>2013</v>
      </c>
      <c r="J5" s="757">
        <v>2014</v>
      </c>
      <c r="K5" s="757">
        <v>2015</v>
      </c>
      <c r="L5" s="757">
        <v>2016</v>
      </c>
      <c r="M5" s="757">
        <v>2017</v>
      </c>
      <c r="N5" s="757">
        <v>2018</v>
      </c>
      <c r="O5" s="757">
        <v>2019</v>
      </c>
      <c r="P5" s="757">
        <v>2020</v>
      </c>
      <c r="Q5" s="757">
        <v>2021</v>
      </c>
      <c r="R5" s="757">
        <v>2022</v>
      </c>
      <c r="S5" s="757">
        <v>2023</v>
      </c>
      <c r="T5" s="757">
        <v>2024</v>
      </c>
    </row>
    <row r="6" spans="1:20" ht="17.100000000000001" customHeight="1" thickTop="1">
      <c r="A6" s="758">
        <v>1</v>
      </c>
      <c r="B6" s="759" t="s">
        <v>37</v>
      </c>
      <c r="C6" s="760">
        <v>3072.974827131723</v>
      </c>
      <c r="D6" s="760">
        <v>3159.9523374951477</v>
      </c>
      <c r="E6" s="760">
        <v>3353.3617606528674</v>
      </c>
      <c r="F6" s="760">
        <v>3345.1669764355488</v>
      </c>
      <c r="G6" s="760">
        <v>3387.9943065336643</v>
      </c>
      <c r="H6" s="760">
        <v>3502.0987811488167</v>
      </c>
      <c r="I6" s="760">
        <v>3222.9938264013444</v>
      </c>
      <c r="J6" s="760">
        <v>3247.217788854804</v>
      </c>
      <c r="K6" s="760">
        <v>3155.481221746184</v>
      </c>
      <c r="L6" s="760">
        <v>3184.2017671732337</v>
      </c>
      <c r="M6" s="760">
        <v>3207.061056780647</v>
      </c>
      <c r="N6" s="760">
        <v>3309.0533149764565</v>
      </c>
      <c r="O6" s="760">
        <v>3560.4358256056375</v>
      </c>
      <c r="P6" s="760">
        <v>3477.1410075839894</v>
      </c>
      <c r="Q6" s="760">
        <v>3418.2370697325987</v>
      </c>
      <c r="R6" s="760">
        <v>3539.0441628273111</v>
      </c>
      <c r="S6" s="760">
        <v>3665.0183956656092</v>
      </c>
      <c r="T6" s="760">
        <v>3823.1940256616667</v>
      </c>
    </row>
    <row r="7" spans="1:20" ht="17.100000000000001" customHeight="1">
      <c r="A7" s="758">
        <v>3</v>
      </c>
      <c r="B7" s="759" t="s">
        <v>321</v>
      </c>
      <c r="C7" s="760">
        <v>1243.6476739533568</v>
      </c>
      <c r="D7" s="760">
        <v>1257.6364233546353</v>
      </c>
      <c r="E7" s="760">
        <v>1262.9764159947636</v>
      </c>
      <c r="F7" s="760">
        <v>1157.3358500641898</v>
      </c>
      <c r="G7" s="760">
        <v>1210.5770169392993</v>
      </c>
      <c r="H7" s="760">
        <v>1225.0149430974539</v>
      </c>
      <c r="I7" s="760">
        <v>1243.3181687051247</v>
      </c>
      <c r="J7" s="760">
        <v>1280.5371349035054</v>
      </c>
      <c r="K7" s="760">
        <v>1297.6624137950907</v>
      </c>
      <c r="L7" s="760">
        <v>1329.5999228387072</v>
      </c>
      <c r="M7" s="760">
        <v>1361.8714952296086</v>
      </c>
      <c r="N7" s="760">
        <v>1279.0328651050486</v>
      </c>
      <c r="O7" s="760">
        <v>1310.6611385898016</v>
      </c>
      <c r="P7" s="760">
        <v>1317.8426503693261</v>
      </c>
      <c r="Q7" s="760">
        <v>1243.4016645315451</v>
      </c>
      <c r="R7" s="760">
        <v>1305.1100505481852</v>
      </c>
      <c r="S7" s="760">
        <v>1462.8612021136641</v>
      </c>
      <c r="T7" s="760">
        <v>1563.6220470575252</v>
      </c>
    </row>
    <row r="8" spans="1:20" ht="17.100000000000001" customHeight="1">
      <c r="A8" s="758">
        <v>2</v>
      </c>
      <c r="B8" s="759" t="s">
        <v>39</v>
      </c>
      <c r="C8" s="760">
        <v>166.8269515597508</v>
      </c>
      <c r="D8" s="760">
        <v>168.49522107534833</v>
      </c>
      <c r="E8" s="760">
        <v>220.72873960870626</v>
      </c>
      <c r="F8" s="760">
        <v>222.93602700479332</v>
      </c>
      <c r="G8" s="760">
        <v>215.57913811363517</v>
      </c>
      <c r="H8" s="760">
        <v>187.06863479593898</v>
      </c>
      <c r="I8" s="760">
        <v>200.24975805657306</v>
      </c>
      <c r="J8" s="760">
        <v>212.81278816692824</v>
      </c>
      <c r="K8" s="760">
        <v>214.94091604859753</v>
      </c>
      <c r="L8" s="760">
        <v>217.09032520908349</v>
      </c>
      <c r="M8" s="760">
        <v>223.12543624989598</v>
      </c>
      <c r="N8" s="760">
        <v>220.9524320152095</v>
      </c>
      <c r="O8" s="760">
        <v>223.25278764164622</v>
      </c>
      <c r="P8" s="760">
        <v>229.58167784799616</v>
      </c>
      <c r="Q8" s="760">
        <v>235.92997393508944</v>
      </c>
      <c r="R8" s="760">
        <v>179.36687690860251</v>
      </c>
      <c r="S8" s="760">
        <v>159.89745952885767</v>
      </c>
      <c r="T8" s="760">
        <v>140.73202119666971</v>
      </c>
    </row>
    <row r="9" spans="1:20" ht="17.100000000000001" customHeight="1">
      <c r="A9" s="758">
        <v>10</v>
      </c>
      <c r="B9" s="759" t="s">
        <v>322</v>
      </c>
      <c r="C9" s="760">
        <v>111.84318944801835</v>
      </c>
      <c r="D9" s="760">
        <v>136.96807495060324</v>
      </c>
      <c r="E9" s="760">
        <v>159.90764431309054</v>
      </c>
      <c r="F9" s="760">
        <v>206.1788795042801</v>
      </c>
      <c r="G9" s="760">
        <v>211.06880764689888</v>
      </c>
      <c r="H9" s="760">
        <v>333.36180465050944</v>
      </c>
      <c r="I9" s="760">
        <v>882.70466243927672</v>
      </c>
      <c r="J9" s="760">
        <v>1012.9666157431088</v>
      </c>
      <c r="K9" s="760">
        <v>1137.6643333338718</v>
      </c>
      <c r="L9" s="760">
        <v>1174.5887550770635</v>
      </c>
      <c r="M9" s="760">
        <v>1298.3999321330564</v>
      </c>
      <c r="N9" s="760">
        <v>1272.1462716206479</v>
      </c>
      <c r="O9" s="760">
        <v>1402.6484062474374</v>
      </c>
      <c r="P9" s="760">
        <v>606.13576076017739</v>
      </c>
      <c r="Q9" s="760">
        <v>875.41225172040708</v>
      </c>
      <c r="R9" s="760">
        <v>994.21063916121602</v>
      </c>
      <c r="S9" s="760">
        <v>1115.2111635591727</v>
      </c>
      <c r="T9" s="760">
        <v>1054.0011780356524</v>
      </c>
    </row>
    <row r="10" spans="1:20" ht="17.100000000000001" customHeight="1">
      <c r="A10" s="758">
        <v>15</v>
      </c>
      <c r="B10" s="759" t="s">
        <v>323</v>
      </c>
      <c r="C10" s="760">
        <v>687.66884003035102</v>
      </c>
      <c r="D10" s="760">
        <v>720.81347266679632</v>
      </c>
      <c r="E10" s="760">
        <v>709.49294193551987</v>
      </c>
      <c r="F10" s="760">
        <v>717.35233387434437</v>
      </c>
      <c r="G10" s="760">
        <v>707.76934902138237</v>
      </c>
      <c r="H10" s="760">
        <v>726.58214112356382</v>
      </c>
      <c r="I10" s="760">
        <v>708.64901236786636</v>
      </c>
      <c r="J10" s="760">
        <v>727.54275861337373</v>
      </c>
      <c r="K10" s="760">
        <v>743.65961949692655</v>
      </c>
      <c r="L10" s="760">
        <v>776.16829519517842</v>
      </c>
      <c r="M10" s="760">
        <v>803.36344120799777</v>
      </c>
      <c r="N10" s="760">
        <v>820.68270759726602</v>
      </c>
      <c r="O10" s="760">
        <v>854.02788191210129</v>
      </c>
      <c r="P10" s="760">
        <v>741.35753803611169</v>
      </c>
      <c r="Q10" s="760">
        <v>888.78210855880252</v>
      </c>
      <c r="R10" s="760">
        <v>936.20560972838439</v>
      </c>
      <c r="S10" s="760">
        <v>979.80773037372137</v>
      </c>
      <c r="T10" s="760">
        <v>1024.1841260203005</v>
      </c>
    </row>
    <row r="11" spans="1:20" ht="17.100000000000001" customHeight="1">
      <c r="A11" s="758">
        <v>17</v>
      </c>
      <c r="B11" s="759" t="s">
        <v>324</v>
      </c>
      <c r="C11" s="760">
        <v>180.27178541101557</v>
      </c>
      <c r="D11" s="760">
        <v>181.52985942549708</v>
      </c>
      <c r="E11" s="760">
        <v>145.8789180657742</v>
      </c>
      <c r="F11" s="760">
        <v>137.00801256273655</v>
      </c>
      <c r="G11" s="760">
        <v>136.27106840018655</v>
      </c>
      <c r="H11" s="760">
        <v>140.06685765018494</v>
      </c>
      <c r="I11" s="760">
        <v>144.7552056433824</v>
      </c>
      <c r="J11" s="760">
        <v>147.60378898956219</v>
      </c>
      <c r="K11" s="760">
        <v>146.72012201545067</v>
      </c>
      <c r="L11" s="760">
        <v>157.82967710389141</v>
      </c>
      <c r="M11" s="760">
        <v>172.77783827519556</v>
      </c>
      <c r="N11" s="760">
        <v>178.62582846371583</v>
      </c>
      <c r="O11" s="760">
        <v>193.34811394643407</v>
      </c>
      <c r="P11" s="760">
        <v>163.05964375832184</v>
      </c>
      <c r="Q11" s="760">
        <v>212.32139240619949</v>
      </c>
      <c r="R11" s="760">
        <v>237.61552347851853</v>
      </c>
      <c r="S11" s="760">
        <v>223.82406067338525</v>
      </c>
      <c r="T11" s="760">
        <v>251.67660520732966</v>
      </c>
    </row>
    <row r="12" spans="1:20" ht="17.100000000000001" customHeight="1">
      <c r="A12" s="758">
        <v>20</v>
      </c>
      <c r="B12" s="759" t="s">
        <v>325</v>
      </c>
      <c r="C12" s="760">
        <v>161.86884462511574</v>
      </c>
      <c r="D12" s="760">
        <v>153.09062929389398</v>
      </c>
      <c r="E12" s="760">
        <v>158.30610653938351</v>
      </c>
      <c r="F12" s="760">
        <v>173.35191253050294</v>
      </c>
      <c r="G12" s="760">
        <v>166.16342319570791</v>
      </c>
      <c r="H12" s="760">
        <v>167.49620077542502</v>
      </c>
      <c r="I12" s="760">
        <v>172.38066826718938</v>
      </c>
      <c r="J12" s="760">
        <v>175.91028615422366</v>
      </c>
      <c r="K12" s="760">
        <v>183.64025646632615</v>
      </c>
      <c r="L12" s="760">
        <v>196.95069361177292</v>
      </c>
      <c r="M12" s="760">
        <v>192.96691100214653</v>
      </c>
      <c r="N12" s="760">
        <v>198.64280185979743</v>
      </c>
      <c r="O12" s="760">
        <v>203.94350609388053</v>
      </c>
      <c r="P12" s="760">
        <v>179.43063632197504</v>
      </c>
      <c r="Q12" s="760">
        <v>183.9276810598144</v>
      </c>
      <c r="R12" s="760">
        <v>223.29899611151291</v>
      </c>
      <c r="S12" s="760">
        <v>209.71250640829152</v>
      </c>
      <c r="T12" s="760">
        <v>250.34131191223105</v>
      </c>
    </row>
    <row r="13" spans="1:20" ht="17.100000000000001" customHeight="1">
      <c r="A13" s="758">
        <v>26</v>
      </c>
      <c r="B13" s="759" t="s">
        <v>41</v>
      </c>
      <c r="C13" s="760">
        <v>55.994363546928639</v>
      </c>
      <c r="D13" s="760">
        <v>62.844491951944093</v>
      </c>
      <c r="E13" s="760">
        <v>58.61824929182059</v>
      </c>
      <c r="F13" s="760">
        <v>60.47116252904793</v>
      </c>
      <c r="G13" s="760">
        <v>62.796986993398029</v>
      </c>
      <c r="H13" s="760">
        <v>64.511861348558313</v>
      </c>
      <c r="I13" s="760">
        <v>60.644976683309963</v>
      </c>
      <c r="J13" s="760">
        <v>62.705623039372668</v>
      </c>
      <c r="K13" s="760">
        <v>64.231267385552712</v>
      </c>
      <c r="L13" s="760">
        <v>67.645793389969555</v>
      </c>
      <c r="M13" s="760">
        <v>77.349977940880123</v>
      </c>
      <c r="N13" s="760">
        <v>84.069778142890783</v>
      </c>
      <c r="O13" s="760">
        <v>89.145495445587912</v>
      </c>
      <c r="P13" s="760">
        <v>72.737975095504254</v>
      </c>
      <c r="Q13" s="760">
        <v>77.125961609323198</v>
      </c>
      <c r="R13" s="760">
        <v>78.141474151671233</v>
      </c>
      <c r="S13" s="760">
        <v>80.274591297224674</v>
      </c>
      <c r="T13" s="760">
        <v>88.058500504996033</v>
      </c>
    </row>
    <row r="14" spans="1:20" ht="17.100000000000001" customHeight="1">
      <c r="A14" s="758">
        <v>28</v>
      </c>
      <c r="B14" s="759" t="s">
        <v>326</v>
      </c>
      <c r="C14" s="760">
        <v>156.49502948864099</v>
      </c>
      <c r="D14" s="760">
        <v>217.97936540424845</v>
      </c>
      <c r="E14" s="760">
        <v>171.37312647680892</v>
      </c>
      <c r="F14" s="760">
        <v>142.7749777964971</v>
      </c>
      <c r="G14" s="760">
        <v>164.56615613538773</v>
      </c>
      <c r="H14" s="760">
        <v>167.46025177902277</v>
      </c>
      <c r="I14" s="760">
        <v>148.18265284089401</v>
      </c>
      <c r="J14" s="760">
        <v>152.62388847102807</v>
      </c>
      <c r="K14" s="760">
        <v>163.79133754321941</v>
      </c>
      <c r="L14" s="760">
        <v>174.14885983927707</v>
      </c>
      <c r="M14" s="760">
        <v>185.32500336508312</v>
      </c>
      <c r="N14" s="760">
        <v>198.98159782636014</v>
      </c>
      <c r="O14" s="760">
        <v>213.7653519379391</v>
      </c>
      <c r="P14" s="760">
        <v>214.0753905808115</v>
      </c>
      <c r="Q14" s="760">
        <v>220.68176269105493</v>
      </c>
      <c r="R14" s="760">
        <v>227.17771629083592</v>
      </c>
      <c r="S14" s="760">
        <v>231.56840602348078</v>
      </c>
      <c r="T14" s="760">
        <v>282.6029638821613</v>
      </c>
    </row>
    <row r="15" spans="1:20" ht="17.100000000000001" customHeight="1">
      <c r="A15" s="758">
        <v>29</v>
      </c>
      <c r="B15" s="759" t="s">
        <v>327</v>
      </c>
      <c r="C15" s="760">
        <v>63.601395249981621</v>
      </c>
      <c r="D15" s="760">
        <v>48.668605546639441</v>
      </c>
      <c r="E15" s="760">
        <v>39.01901449534909</v>
      </c>
      <c r="F15" s="760">
        <v>27.384833500377646</v>
      </c>
      <c r="G15" s="760">
        <v>24.687449730193059</v>
      </c>
      <c r="H15" s="760">
        <v>24.997722585461148</v>
      </c>
      <c r="I15" s="760">
        <v>25.368356324268625</v>
      </c>
      <c r="J15" s="760">
        <v>25.752483836060154</v>
      </c>
      <c r="K15" s="760">
        <v>26.217640250684685</v>
      </c>
      <c r="L15" s="760">
        <v>26.697662855281976</v>
      </c>
      <c r="M15" s="760">
        <v>27.186780806236122</v>
      </c>
      <c r="N15" s="760">
        <v>27.744139060906896</v>
      </c>
      <c r="O15" s="760">
        <v>28.304915171260426</v>
      </c>
      <c r="P15" s="760">
        <v>28.347985696389941</v>
      </c>
      <c r="Q15" s="760">
        <v>28.730648169313397</v>
      </c>
      <c r="R15" s="760">
        <v>34.728431037899988</v>
      </c>
      <c r="S15" s="760">
        <v>36.814891768418953</v>
      </c>
      <c r="T15" s="760">
        <v>32.030100477507013</v>
      </c>
    </row>
    <row r="16" spans="1:20" ht="17.100000000000001" customHeight="1">
      <c r="A16" s="758">
        <v>36</v>
      </c>
      <c r="B16" s="759" t="s">
        <v>328</v>
      </c>
      <c r="C16" s="760">
        <v>157.79635639733468</v>
      </c>
      <c r="D16" s="760">
        <v>166.3694045786782</v>
      </c>
      <c r="E16" s="760">
        <v>141.4956567248376</v>
      </c>
      <c r="F16" s="760">
        <v>139.04496959012755</v>
      </c>
      <c r="G16" s="760">
        <v>142.73933973539368</v>
      </c>
      <c r="H16" s="760">
        <v>144.83661883117148</v>
      </c>
      <c r="I16" s="760">
        <v>145.07012641927182</v>
      </c>
      <c r="J16" s="760">
        <v>148.13009649339349</v>
      </c>
      <c r="K16" s="760">
        <v>153.01275697593127</v>
      </c>
      <c r="L16" s="760">
        <v>165.00911308546102</v>
      </c>
      <c r="M16" s="760">
        <v>172.12078075244088</v>
      </c>
      <c r="N16" s="760">
        <v>201.3513298420587</v>
      </c>
      <c r="O16" s="760">
        <v>206.34499372335853</v>
      </c>
      <c r="P16" s="760">
        <v>173.6380257502924</v>
      </c>
      <c r="Q16" s="760">
        <v>177.49397170620023</v>
      </c>
      <c r="R16" s="760">
        <v>195.40705140163718</v>
      </c>
      <c r="S16" s="760">
        <v>193.82229955993506</v>
      </c>
      <c r="T16" s="760">
        <v>206.87327313141617</v>
      </c>
    </row>
    <row r="17" spans="1:20" ht="17.100000000000001" customHeight="1">
      <c r="A17" s="758">
        <v>40</v>
      </c>
      <c r="B17" s="759" t="s">
        <v>329</v>
      </c>
      <c r="C17" s="760">
        <v>159.85189537076297</v>
      </c>
      <c r="D17" s="760">
        <v>170.88167615134563</v>
      </c>
      <c r="E17" s="760">
        <v>169.7560190535485</v>
      </c>
      <c r="F17" s="760">
        <v>181.74471111336368</v>
      </c>
      <c r="G17" s="760">
        <v>179.12024075518968</v>
      </c>
      <c r="H17" s="760">
        <v>190.10827764826948</v>
      </c>
      <c r="I17" s="760">
        <v>206.40397593777976</v>
      </c>
      <c r="J17" s="760">
        <v>214.43349919564142</v>
      </c>
      <c r="K17" s="760">
        <v>227.32897835853581</v>
      </c>
      <c r="L17" s="760">
        <v>243.46933582199188</v>
      </c>
      <c r="M17" s="760">
        <v>226.05926597807712</v>
      </c>
      <c r="N17" s="760">
        <v>236.09429524467186</v>
      </c>
      <c r="O17" s="760">
        <v>244.7875512472761</v>
      </c>
      <c r="P17" s="760">
        <v>244.5431608470559</v>
      </c>
      <c r="Q17" s="760">
        <v>251.64176999975848</v>
      </c>
      <c r="R17" s="760">
        <v>248.01748324498044</v>
      </c>
      <c r="S17" s="760">
        <v>269.95592496199947</v>
      </c>
      <c r="T17" s="760">
        <v>263.96770015474493</v>
      </c>
    </row>
    <row r="18" spans="1:20" ht="17.100000000000001" customHeight="1">
      <c r="A18" s="758">
        <v>45</v>
      </c>
      <c r="B18" s="759" t="s">
        <v>205</v>
      </c>
      <c r="C18" s="760">
        <v>1284.8021165709874</v>
      </c>
      <c r="D18" s="760">
        <v>1637.1960871115714</v>
      </c>
      <c r="E18" s="760">
        <v>1344.4867115419613</v>
      </c>
      <c r="F18" s="760">
        <v>1389.6501086596527</v>
      </c>
      <c r="G18" s="760">
        <v>1436.5622146070441</v>
      </c>
      <c r="H18" s="760">
        <v>1487.1193619980306</v>
      </c>
      <c r="I18" s="760">
        <v>1458.6002911548326</v>
      </c>
      <c r="J18" s="760">
        <v>1504.6379585388952</v>
      </c>
      <c r="K18" s="760">
        <v>1650.0331424608601</v>
      </c>
      <c r="L18" s="760">
        <v>1749.6558570119143</v>
      </c>
      <c r="M18" s="760">
        <v>1868.3756872718227</v>
      </c>
      <c r="N18" s="760">
        <v>2016.4127953889092</v>
      </c>
      <c r="O18" s="760">
        <v>2223.9108925902201</v>
      </c>
      <c r="P18" s="760">
        <v>2016.7878279392394</v>
      </c>
      <c r="Q18" s="760">
        <v>2399.7814099776115</v>
      </c>
      <c r="R18" s="760">
        <v>2484.3299308490987</v>
      </c>
      <c r="S18" s="760">
        <v>2629.7166292875786</v>
      </c>
      <c r="T18" s="760">
        <v>2681.9705917387091</v>
      </c>
    </row>
    <row r="19" spans="1:20" ht="26.25" customHeight="1">
      <c r="A19" s="758">
        <v>50</v>
      </c>
      <c r="B19" s="761" t="s">
        <v>330</v>
      </c>
      <c r="C19" s="760">
        <v>1929.213140863026</v>
      </c>
      <c r="D19" s="760">
        <v>1978.1851023936324</v>
      </c>
      <c r="E19" s="760">
        <v>2037.7130497404676</v>
      </c>
      <c r="F19" s="760">
        <v>2015.4669610831638</v>
      </c>
      <c r="G19" s="760">
        <v>2037.4176448975002</v>
      </c>
      <c r="H19" s="760">
        <v>2107.8270250401752</v>
      </c>
      <c r="I19" s="760">
        <v>2045.8865839175305</v>
      </c>
      <c r="J19" s="760">
        <v>2106.4961170784591</v>
      </c>
      <c r="K19" s="760">
        <v>2133.9196407112549</v>
      </c>
      <c r="L19" s="760">
        <v>2202.3088835443191</v>
      </c>
      <c r="M19" s="760">
        <v>2188.9287111780277</v>
      </c>
      <c r="N19" s="760">
        <v>2243.1191285068171</v>
      </c>
      <c r="O19" s="760">
        <v>2293.9284696178497</v>
      </c>
      <c r="P19" s="760">
        <v>2232.1039690377106</v>
      </c>
      <c r="Q19" s="760">
        <v>2254.7864004436224</v>
      </c>
      <c r="R19" s="760">
        <v>2270.6775649280457</v>
      </c>
      <c r="S19" s="760">
        <v>2232.8478844787196</v>
      </c>
      <c r="T19" s="760">
        <v>2329.2130538744404</v>
      </c>
    </row>
    <row r="20" spans="1:20" ht="17.100000000000001" customHeight="1">
      <c r="A20" s="758">
        <v>55</v>
      </c>
      <c r="B20" s="759" t="s">
        <v>331</v>
      </c>
      <c r="C20" s="760">
        <v>484.27001319253861</v>
      </c>
      <c r="D20" s="760">
        <v>527.18353339466159</v>
      </c>
      <c r="E20" s="760">
        <v>422.72101125680587</v>
      </c>
      <c r="F20" s="760">
        <v>400.17510914272731</v>
      </c>
      <c r="G20" s="760">
        <v>411.89872340643558</v>
      </c>
      <c r="H20" s="760">
        <v>472.24142652252675</v>
      </c>
      <c r="I20" s="760">
        <v>469.27854159734483</v>
      </c>
      <c r="J20" s="760">
        <v>542.95275029050254</v>
      </c>
      <c r="K20" s="760">
        <v>551.44787786377105</v>
      </c>
      <c r="L20" s="760">
        <v>649.59585299527794</v>
      </c>
      <c r="M20" s="760">
        <v>593.73662531371963</v>
      </c>
      <c r="N20" s="760">
        <v>368.8971952934877</v>
      </c>
      <c r="O20" s="760">
        <v>426.2882597084257</v>
      </c>
      <c r="P20" s="760">
        <v>188.31073101165569</v>
      </c>
      <c r="Q20" s="760">
        <v>282.59098274829898</v>
      </c>
      <c r="R20" s="760">
        <v>410.18633244226839</v>
      </c>
      <c r="S20" s="760">
        <v>451.58419665880399</v>
      </c>
      <c r="T20" s="760">
        <v>520.74003568302487</v>
      </c>
    </row>
    <row r="21" spans="1:20" ht="17.100000000000001" customHeight="1">
      <c r="A21" s="758">
        <v>60</v>
      </c>
      <c r="B21" s="759" t="s">
        <v>332</v>
      </c>
      <c r="C21" s="760">
        <v>1208.2120322503429</v>
      </c>
      <c r="D21" s="760">
        <v>1294.4096713878691</v>
      </c>
      <c r="E21" s="760">
        <v>1123.6093043818519</v>
      </c>
      <c r="F21" s="760">
        <v>1181.4395198412872</v>
      </c>
      <c r="G21" s="760">
        <v>1236.6829152124349</v>
      </c>
      <c r="H21" s="760">
        <v>1272.6911732159242</v>
      </c>
      <c r="I21" s="760">
        <v>1255.2191687248105</v>
      </c>
      <c r="J21" s="760">
        <v>1267.7314164546865</v>
      </c>
      <c r="K21" s="760">
        <v>1234.0533919640454</v>
      </c>
      <c r="L21" s="760">
        <v>1204.0171188395411</v>
      </c>
      <c r="M21" s="760">
        <v>1462.4917081158171</v>
      </c>
      <c r="N21" s="760">
        <v>1410.4802234560268</v>
      </c>
      <c r="O21" s="760">
        <v>1477.7611970819466</v>
      </c>
      <c r="P21" s="760">
        <v>1382.5270570243486</v>
      </c>
      <c r="Q21" s="760">
        <v>1452.8996383794411</v>
      </c>
      <c r="R21" s="760">
        <v>1488.1803148299846</v>
      </c>
      <c r="S21" s="760">
        <v>1565.3461700190358</v>
      </c>
      <c r="T21" s="760">
        <v>1742.6510131405137</v>
      </c>
    </row>
    <row r="22" spans="1:20" ht="17.100000000000001" customHeight="1">
      <c r="A22" s="758">
        <v>64</v>
      </c>
      <c r="B22" s="759" t="s">
        <v>333</v>
      </c>
      <c r="C22" s="760">
        <v>290.86260601210245</v>
      </c>
      <c r="D22" s="760">
        <v>349.24020699021293</v>
      </c>
      <c r="E22" s="760">
        <v>398.09427522009253</v>
      </c>
      <c r="F22" s="760">
        <v>435.91960866587129</v>
      </c>
      <c r="G22" s="760">
        <v>455.93761822380708</v>
      </c>
      <c r="H22" s="760">
        <v>408.57177414745792</v>
      </c>
      <c r="I22" s="760">
        <v>491.83786928234497</v>
      </c>
      <c r="J22" s="760">
        <v>497.95470151336303</v>
      </c>
      <c r="K22" s="760">
        <v>510.70595628258121</v>
      </c>
      <c r="L22" s="760">
        <v>569.27823271240868</v>
      </c>
      <c r="M22" s="760">
        <v>590.26011716436005</v>
      </c>
      <c r="N22" s="760">
        <v>669.31943180582255</v>
      </c>
      <c r="O22" s="760">
        <v>738.29504335344484</v>
      </c>
      <c r="P22" s="760">
        <v>882.43124410182099</v>
      </c>
      <c r="Q22" s="760">
        <v>938.53940022886945</v>
      </c>
      <c r="R22" s="760">
        <v>1030.3877243761276</v>
      </c>
      <c r="S22" s="760">
        <v>1163.468663563488</v>
      </c>
      <c r="T22" s="760">
        <v>1205.3750124383596</v>
      </c>
    </row>
    <row r="23" spans="1:20" ht="17.100000000000001" customHeight="1">
      <c r="A23" s="758">
        <v>65</v>
      </c>
      <c r="B23" s="759" t="s">
        <v>334</v>
      </c>
      <c r="C23" s="760">
        <v>325.40903271505334</v>
      </c>
      <c r="D23" s="760">
        <v>303.63387672221779</v>
      </c>
      <c r="E23" s="760">
        <v>343.63575318240987</v>
      </c>
      <c r="F23" s="760">
        <v>330.69616156086863</v>
      </c>
      <c r="G23" s="760">
        <v>356.86723264145064</v>
      </c>
      <c r="H23" s="760">
        <v>377.28435308024984</v>
      </c>
      <c r="I23" s="760">
        <v>397.50474109222216</v>
      </c>
      <c r="J23" s="760">
        <v>456.6747197526546</v>
      </c>
      <c r="K23" s="760">
        <v>532.23346116920595</v>
      </c>
      <c r="L23" s="760">
        <v>572.74401829124054</v>
      </c>
      <c r="M23" s="760">
        <v>656.13336598674107</v>
      </c>
      <c r="N23" s="760">
        <v>664.49216814743329</v>
      </c>
      <c r="O23" s="760">
        <v>742.01362351605678</v>
      </c>
      <c r="P23" s="760">
        <v>745.71949413525158</v>
      </c>
      <c r="Q23" s="760">
        <v>838.60521473915605</v>
      </c>
      <c r="R23" s="760">
        <v>869.12740806143597</v>
      </c>
      <c r="S23" s="760">
        <v>993.34467245246879</v>
      </c>
      <c r="T23" s="760">
        <v>1101.0980363742096</v>
      </c>
    </row>
    <row r="24" spans="1:20" ht="17.100000000000001" customHeight="1">
      <c r="A24" s="758">
        <v>71</v>
      </c>
      <c r="B24" s="759" t="s">
        <v>335</v>
      </c>
      <c r="C24" s="760">
        <v>1228.0090929034977</v>
      </c>
      <c r="D24" s="760">
        <v>1302.2250782821884</v>
      </c>
      <c r="E24" s="760">
        <v>1239.4363230616605</v>
      </c>
      <c r="F24" s="760">
        <v>1275.3185815903794</v>
      </c>
      <c r="G24" s="760">
        <v>1283.8801556511739</v>
      </c>
      <c r="H24" s="760">
        <v>1322.8558266925363</v>
      </c>
      <c r="I24" s="760">
        <v>1404.6128774328145</v>
      </c>
      <c r="J24" s="760">
        <v>1428.1020765350645</v>
      </c>
      <c r="K24" s="760">
        <v>1469.1590536733206</v>
      </c>
      <c r="L24" s="760">
        <v>1610.0194480474743</v>
      </c>
      <c r="M24" s="760">
        <v>1655.2237418252189</v>
      </c>
      <c r="N24" s="760">
        <v>1649.3194155385133</v>
      </c>
      <c r="O24" s="760">
        <v>1696.642070355651</v>
      </c>
      <c r="P24" s="760">
        <v>1559.8052280599929</v>
      </c>
      <c r="Q24" s="760">
        <v>1600.5409465397447</v>
      </c>
      <c r="R24" s="760">
        <v>1625.6298641941637</v>
      </c>
      <c r="S24" s="760">
        <v>1612.8196568265412</v>
      </c>
      <c r="T24" s="760">
        <v>1587.1393461265993</v>
      </c>
    </row>
    <row r="25" spans="1:20" ht="17.100000000000001" customHeight="1">
      <c r="A25" s="758">
        <v>75</v>
      </c>
      <c r="B25" s="759" t="s">
        <v>73</v>
      </c>
      <c r="C25" s="760">
        <v>1211.0407640904571</v>
      </c>
      <c r="D25" s="760">
        <v>1336.5867583917338</v>
      </c>
      <c r="E25" s="760">
        <v>1294.4784117558263</v>
      </c>
      <c r="F25" s="760">
        <v>1254.2658355503072</v>
      </c>
      <c r="G25" s="760">
        <v>1216.6406349348053</v>
      </c>
      <c r="H25" s="760">
        <v>1193.5925857696584</v>
      </c>
      <c r="I25" s="760">
        <v>1172.5408101754961</v>
      </c>
      <c r="J25" s="760">
        <v>1185.0660793239581</v>
      </c>
      <c r="K25" s="760">
        <v>1162.2979363966615</v>
      </c>
      <c r="L25" s="760">
        <v>1149.5080509361262</v>
      </c>
      <c r="M25" s="760">
        <v>1174.6592658951224</v>
      </c>
      <c r="N25" s="760">
        <v>1146.2700174546706</v>
      </c>
      <c r="O25" s="760">
        <v>1155.1058166157736</v>
      </c>
      <c r="P25" s="760">
        <v>1122.6749462376281</v>
      </c>
      <c r="Q25" s="760">
        <v>1162.2006727024391</v>
      </c>
      <c r="R25" s="760">
        <v>1149.3388794618008</v>
      </c>
      <c r="S25" s="760">
        <v>1146.0832511552089</v>
      </c>
      <c r="T25" s="760">
        <v>1149.0489045723025</v>
      </c>
    </row>
    <row r="26" spans="1:20" ht="17.100000000000001" customHeight="1">
      <c r="A26" s="758">
        <v>80</v>
      </c>
      <c r="B26" s="759" t="s">
        <v>336</v>
      </c>
      <c r="C26" s="760">
        <v>509.23937264426991</v>
      </c>
      <c r="D26" s="760">
        <v>446.3302853142186</v>
      </c>
      <c r="E26" s="760">
        <v>422.88738692970782</v>
      </c>
      <c r="F26" s="760">
        <v>419.34503309180695</v>
      </c>
      <c r="G26" s="760">
        <v>364.86933222144251</v>
      </c>
      <c r="H26" s="760">
        <v>398.97826516513919</v>
      </c>
      <c r="I26" s="760">
        <v>364.98272253225269</v>
      </c>
      <c r="J26" s="760">
        <v>346.0277246993129</v>
      </c>
      <c r="K26" s="760">
        <v>341.27313276771247</v>
      </c>
      <c r="L26" s="760">
        <v>322.36693827382567</v>
      </c>
      <c r="M26" s="760">
        <v>355.53114141464192</v>
      </c>
      <c r="N26" s="760">
        <v>413.18553253041148</v>
      </c>
      <c r="O26" s="760">
        <v>420.28007330311448</v>
      </c>
      <c r="P26" s="760">
        <v>365.96033011509974</v>
      </c>
      <c r="Q26" s="760">
        <v>422.04502154463671</v>
      </c>
      <c r="R26" s="760">
        <v>437.03620266663427</v>
      </c>
      <c r="S26" s="760">
        <v>396.78262849600037</v>
      </c>
      <c r="T26" s="760">
        <v>406.60815886677346</v>
      </c>
    </row>
    <row r="27" spans="1:20" ht="17.100000000000001" customHeight="1">
      <c r="A27" s="758">
        <v>85</v>
      </c>
      <c r="B27" s="759" t="s">
        <v>337</v>
      </c>
      <c r="C27" s="760">
        <v>247.34746614763509</v>
      </c>
      <c r="D27" s="760">
        <v>247.18771327356907</v>
      </c>
      <c r="E27" s="760">
        <v>237.35257218000993</v>
      </c>
      <c r="F27" s="760">
        <v>231.39442330395053</v>
      </c>
      <c r="G27" s="760">
        <v>234.30622399940233</v>
      </c>
      <c r="H27" s="760">
        <v>232.37545575922064</v>
      </c>
      <c r="I27" s="760">
        <v>232.76583580969324</v>
      </c>
      <c r="J27" s="760">
        <v>232.26653570493542</v>
      </c>
      <c r="K27" s="760">
        <v>229.874285890203</v>
      </c>
      <c r="L27" s="760">
        <v>236.4667293257252</v>
      </c>
      <c r="M27" s="760">
        <v>249.39433147016973</v>
      </c>
      <c r="N27" s="760">
        <v>246.05012639549926</v>
      </c>
      <c r="O27" s="760">
        <v>252.08850959881983</v>
      </c>
      <c r="P27" s="760">
        <v>290.32468604592685</v>
      </c>
      <c r="Q27" s="760">
        <v>264.05111588879981</v>
      </c>
      <c r="R27" s="760">
        <v>282.77535907952341</v>
      </c>
      <c r="S27" s="760">
        <v>282.99872918385506</v>
      </c>
      <c r="T27" s="760">
        <v>286.00153268086859</v>
      </c>
    </row>
    <row r="28" spans="1:20" ht="17.100000000000001" customHeight="1">
      <c r="A28" s="758">
        <v>91</v>
      </c>
      <c r="B28" s="759" t="s">
        <v>338</v>
      </c>
      <c r="C28" s="760">
        <v>240.43234693999818</v>
      </c>
      <c r="D28" s="760">
        <v>235.9322097888421</v>
      </c>
      <c r="E28" s="760">
        <v>240.78590194671199</v>
      </c>
      <c r="F28" s="760">
        <v>222.79332797277323</v>
      </c>
      <c r="G28" s="760">
        <v>217.47981065747149</v>
      </c>
      <c r="H28" s="760">
        <v>222.92565738809603</v>
      </c>
      <c r="I28" s="760">
        <v>241.31628682177046</v>
      </c>
      <c r="J28" s="760">
        <v>248.71938618945464</v>
      </c>
      <c r="K28" s="760">
        <v>246.40513756118048</v>
      </c>
      <c r="L28" s="760">
        <v>253.59189070040088</v>
      </c>
      <c r="M28" s="760">
        <v>257.26801513181749</v>
      </c>
      <c r="N28" s="760">
        <v>317.75447826497856</v>
      </c>
      <c r="O28" s="760">
        <v>273.52133225842397</v>
      </c>
      <c r="P28" s="760">
        <v>247.96523773790204</v>
      </c>
      <c r="Q28" s="760">
        <v>217.4117642827174</v>
      </c>
      <c r="R28" s="760">
        <v>212.62529738072254</v>
      </c>
      <c r="S28" s="760">
        <v>200.47036921531549</v>
      </c>
      <c r="T28" s="760">
        <v>179.19279465644607</v>
      </c>
    </row>
    <row r="29" spans="1:20" ht="17.100000000000001" customHeight="1" thickBot="1">
      <c r="A29" s="762"/>
      <c r="B29" s="763"/>
      <c r="C29" s="764">
        <v>15177.679136542891</v>
      </c>
      <c r="D29" s="764">
        <v>16103.340084945496</v>
      </c>
      <c r="E29" s="764">
        <v>15696.115294349976</v>
      </c>
      <c r="F29" s="764">
        <v>15667.215316968601</v>
      </c>
      <c r="G29" s="764">
        <v>15861.875789653302</v>
      </c>
      <c r="H29" s="764">
        <v>16370.067000213388</v>
      </c>
      <c r="I29" s="764">
        <v>16695.267118627391</v>
      </c>
      <c r="J29" s="764">
        <v>17224.866218542287</v>
      </c>
      <c r="K29" s="764">
        <v>17575.753880157172</v>
      </c>
      <c r="L29" s="764">
        <v>18232.953221879168</v>
      </c>
      <c r="M29" s="764">
        <v>18999.610630488722</v>
      </c>
      <c r="N29" s="764">
        <v>19172.6778745376</v>
      </c>
      <c r="O29" s="764">
        <v>20230.501255562085</v>
      </c>
      <c r="P29" s="764">
        <v>18482.502204094526</v>
      </c>
      <c r="Q29" s="764">
        <v>19647.138823595447</v>
      </c>
      <c r="R29" s="764">
        <v>20458.618893160561</v>
      </c>
      <c r="S29" s="764">
        <v>21304.231483270778</v>
      </c>
      <c r="T29" s="764">
        <v>22170.322333394444</v>
      </c>
    </row>
    <row r="30" spans="1:20" ht="17.100000000000001" customHeight="1" thickTop="1">
      <c r="B30" s="743" t="s">
        <v>410</v>
      </c>
    </row>
    <row r="31" spans="1:20" ht="17.100000000000001" customHeight="1">
      <c r="B31" s="743" t="s">
        <v>285</v>
      </c>
    </row>
    <row r="32" spans="1:20" ht="30.6" customHeight="1">
      <c r="A32" s="805" t="s">
        <v>366</v>
      </c>
      <c r="B32" s="805"/>
      <c r="C32" s="805"/>
      <c r="D32" s="805"/>
      <c r="E32" s="805"/>
      <c r="F32" s="805"/>
      <c r="G32" s="805"/>
      <c r="H32" s="805"/>
      <c r="I32" s="805"/>
      <c r="J32" s="805"/>
      <c r="K32" s="805"/>
      <c r="L32" s="805"/>
      <c r="M32" s="805"/>
      <c r="N32" s="805"/>
      <c r="O32" s="805"/>
      <c r="P32" s="805"/>
      <c r="Q32" s="805"/>
      <c r="R32" s="805"/>
      <c r="S32" s="805"/>
      <c r="T32" s="805"/>
    </row>
    <row r="33" spans="1:20" ht="17.100000000000001" customHeight="1">
      <c r="B33" s="765"/>
    </row>
    <row r="34" spans="1:20" ht="17.100000000000001" customHeight="1">
      <c r="B34" s="765"/>
    </row>
    <row r="35" spans="1:20" ht="17.100000000000001" customHeight="1">
      <c r="A35" s="806" t="s">
        <v>375</v>
      </c>
      <c r="B35" s="808" t="s">
        <v>341</v>
      </c>
      <c r="C35" s="793"/>
      <c r="D35" s="793"/>
      <c r="E35" s="793"/>
      <c r="F35" s="793"/>
      <c r="G35" s="793"/>
      <c r="H35" s="793"/>
      <c r="I35" s="793"/>
      <c r="J35" s="793"/>
      <c r="K35" s="793"/>
      <c r="L35" s="793"/>
      <c r="M35" s="793"/>
      <c r="N35" s="793"/>
      <c r="O35" s="793"/>
      <c r="P35" s="793"/>
      <c r="Q35" s="793"/>
      <c r="R35" s="793"/>
      <c r="S35" s="793"/>
      <c r="T35" s="793"/>
    </row>
    <row r="36" spans="1:20" ht="24" customHeight="1" thickBot="1">
      <c r="A36" s="807"/>
      <c r="B36" s="809"/>
      <c r="C36" s="766">
        <v>2007</v>
      </c>
      <c r="D36" s="766">
        <v>2008</v>
      </c>
      <c r="E36" s="766">
        <v>2009</v>
      </c>
      <c r="F36" s="766">
        <v>2010</v>
      </c>
      <c r="G36" s="766">
        <v>2011</v>
      </c>
      <c r="H36" s="766">
        <v>2012</v>
      </c>
      <c r="I36" s="766">
        <v>2013</v>
      </c>
      <c r="J36" s="766" t="s">
        <v>318</v>
      </c>
      <c r="K36" s="766" t="s">
        <v>319</v>
      </c>
      <c r="L36" s="766" t="s">
        <v>320</v>
      </c>
      <c r="M36" s="766">
        <v>2017</v>
      </c>
      <c r="N36" s="766">
        <v>2018</v>
      </c>
      <c r="O36" s="766">
        <v>2019</v>
      </c>
      <c r="P36" s="766">
        <v>2020</v>
      </c>
      <c r="Q36" s="766">
        <v>2021</v>
      </c>
      <c r="R36" s="766">
        <v>2022</v>
      </c>
      <c r="S36" s="766">
        <v>2023</v>
      </c>
      <c r="T36" s="766">
        <v>2024</v>
      </c>
    </row>
    <row r="37" spans="1:20" ht="17.100000000000001" customHeight="1" thickTop="1">
      <c r="A37" s="758">
        <v>1</v>
      </c>
      <c r="B37" s="759" t="s">
        <v>37</v>
      </c>
      <c r="C37" s="767">
        <v>3072.974827131723</v>
      </c>
      <c r="D37" s="767">
        <v>3388.2277499652055</v>
      </c>
      <c r="E37" s="767">
        <v>3959.9463961197825</v>
      </c>
      <c r="F37" s="767">
        <v>4286.6651137098406</v>
      </c>
      <c r="G37" s="767">
        <v>4845.3548153533193</v>
      </c>
      <c r="H37" s="767">
        <v>4822.9991608618166</v>
      </c>
      <c r="I37" s="767">
        <v>4785.4573880166754</v>
      </c>
      <c r="J37" s="767">
        <v>5129.1483497409918</v>
      </c>
      <c r="K37" s="767">
        <v>5458.4643286143273</v>
      </c>
      <c r="L37" s="767">
        <v>5886.4513579062223</v>
      </c>
      <c r="M37" s="767">
        <v>6269.4933663655547</v>
      </c>
      <c r="N37" s="767">
        <v>7106.9379086155186</v>
      </c>
      <c r="O37" s="767">
        <v>7536.5226618324541</v>
      </c>
      <c r="P37" s="767">
        <v>7649.2797330338635</v>
      </c>
      <c r="Q37" s="768">
        <v>7851.2153720874385</v>
      </c>
      <c r="R37" s="768">
        <v>8816.6314148702877</v>
      </c>
      <c r="S37" s="768">
        <v>10296.890727821774</v>
      </c>
      <c r="T37" s="768">
        <v>11600.701851443797</v>
      </c>
    </row>
    <row r="38" spans="1:20" ht="17.100000000000001" customHeight="1">
      <c r="A38" s="758">
        <v>3</v>
      </c>
      <c r="B38" s="759" t="s">
        <v>321</v>
      </c>
      <c r="C38" s="767">
        <v>1243.6476739533568</v>
      </c>
      <c r="D38" s="767">
        <v>1402.480147786488</v>
      </c>
      <c r="E38" s="767">
        <v>1531.5149067906691</v>
      </c>
      <c r="F38" s="767">
        <v>1483.3532095039341</v>
      </c>
      <c r="G38" s="767">
        <v>1652.6543000512611</v>
      </c>
      <c r="H38" s="767">
        <v>2014.5217266950458</v>
      </c>
      <c r="I38" s="767">
        <v>2139.0386932725414</v>
      </c>
      <c r="J38" s="767">
        <v>2310.2476290487712</v>
      </c>
      <c r="K38" s="767">
        <v>2684.1372643653303</v>
      </c>
      <c r="L38" s="767">
        <v>3100.9189397693053</v>
      </c>
      <c r="M38" s="767">
        <v>3229.9410024057015</v>
      </c>
      <c r="N38" s="767">
        <v>3268.3723249769801</v>
      </c>
      <c r="O38" s="768">
        <v>3525.5049610289361</v>
      </c>
      <c r="P38" s="768">
        <v>3862.1545308051736</v>
      </c>
      <c r="Q38" s="768">
        <v>3773.1525035816876</v>
      </c>
      <c r="R38" s="768">
        <v>4159.2511657390914</v>
      </c>
      <c r="S38" s="768">
        <v>4888.3232265290444</v>
      </c>
      <c r="T38" s="768">
        <v>5315.0286011309927</v>
      </c>
    </row>
    <row r="39" spans="1:20" ht="17.100000000000001" customHeight="1">
      <c r="A39" s="758">
        <v>2</v>
      </c>
      <c r="B39" s="759" t="s">
        <v>39</v>
      </c>
      <c r="C39" s="767">
        <v>166.8269515597508</v>
      </c>
      <c r="D39" s="767">
        <v>166.002988574222</v>
      </c>
      <c r="E39" s="767">
        <v>239.82381283553693</v>
      </c>
      <c r="F39" s="767">
        <v>296.65179764893878</v>
      </c>
      <c r="G39" s="767">
        <v>297.93561471466006</v>
      </c>
      <c r="H39" s="767">
        <v>278.96474968862452</v>
      </c>
      <c r="I39" s="767">
        <v>339.28993753265769</v>
      </c>
      <c r="J39" s="767">
        <v>376.39866133840161</v>
      </c>
      <c r="K39" s="767">
        <v>408.35618317434449</v>
      </c>
      <c r="L39" s="767">
        <v>472.25520084011976</v>
      </c>
      <c r="M39" s="767">
        <v>580.56804456737984</v>
      </c>
      <c r="N39" s="767">
        <v>625.18883158196502</v>
      </c>
      <c r="O39" s="767">
        <v>653.74529237881927</v>
      </c>
      <c r="P39" s="767">
        <v>695.68315113491178</v>
      </c>
      <c r="Q39" s="768">
        <v>757.89630723934408</v>
      </c>
      <c r="R39" s="768">
        <v>603.81091575897415</v>
      </c>
      <c r="S39" s="768">
        <v>601.25554375238664</v>
      </c>
      <c r="T39" s="768">
        <v>535.78290401729998</v>
      </c>
    </row>
    <row r="40" spans="1:20" ht="17.100000000000001" customHeight="1">
      <c r="A40" s="758">
        <v>10</v>
      </c>
      <c r="B40" s="759" t="s">
        <v>322</v>
      </c>
      <c r="C40" s="767">
        <v>111.84318944801835</v>
      </c>
      <c r="D40" s="767">
        <v>156.90537130279</v>
      </c>
      <c r="E40" s="767">
        <v>161.11430640214428</v>
      </c>
      <c r="F40" s="767">
        <v>244.29396079788395</v>
      </c>
      <c r="G40" s="767">
        <v>283.23315580054719</v>
      </c>
      <c r="H40" s="767">
        <v>388.12126437005236</v>
      </c>
      <c r="I40" s="767">
        <v>807.76057963385631</v>
      </c>
      <c r="J40" s="767">
        <v>1118.8770156029495</v>
      </c>
      <c r="K40" s="767">
        <v>1051.2050499796549</v>
      </c>
      <c r="L40" s="767">
        <v>851.83932856136789</v>
      </c>
      <c r="M40" s="767">
        <v>1413.3732245308743</v>
      </c>
      <c r="N40" s="767">
        <v>2118.4734313466142</v>
      </c>
      <c r="O40" s="767">
        <v>2115.9666280547463</v>
      </c>
      <c r="P40" s="767">
        <v>979.65232752355644</v>
      </c>
      <c r="Q40" s="768">
        <v>1867.252594309999</v>
      </c>
      <c r="R40" s="768">
        <v>2822.8658289132172</v>
      </c>
      <c r="S40" s="768">
        <v>2958.6161305794749</v>
      </c>
      <c r="T40" s="768">
        <v>2923.8398555009589</v>
      </c>
    </row>
    <row r="41" spans="1:20" ht="17.100000000000001" customHeight="1">
      <c r="A41" s="758">
        <v>15</v>
      </c>
      <c r="B41" s="759" t="s">
        <v>339</v>
      </c>
      <c r="C41" s="767">
        <v>687.66884003035102</v>
      </c>
      <c r="D41" s="767">
        <v>834.32436183578739</v>
      </c>
      <c r="E41" s="767">
        <v>821.09399832458985</v>
      </c>
      <c r="F41" s="767">
        <v>885.00674859674109</v>
      </c>
      <c r="G41" s="767">
        <v>984.81995637288674</v>
      </c>
      <c r="H41" s="767">
        <v>1083.9653565265539</v>
      </c>
      <c r="I41" s="767">
        <v>1266.3626181366735</v>
      </c>
      <c r="J41" s="767">
        <v>1547.2581307198443</v>
      </c>
      <c r="K41" s="767">
        <v>1546.0767147618417</v>
      </c>
      <c r="L41" s="767">
        <v>2374.0414299112754</v>
      </c>
      <c r="M41" s="767">
        <v>2120.4456905401239</v>
      </c>
      <c r="N41" s="767">
        <v>2399.3064845539275</v>
      </c>
      <c r="O41" s="767">
        <v>2935.1829607071904</v>
      </c>
      <c r="P41" s="767">
        <v>2743.5060370695101</v>
      </c>
      <c r="Q41" s="768">
        <v>3694.68738585543</v>
      </c>
      <c r="R41" s="768">
        <v>4732.6826768897899</v>
      </c>
      <c r="S41" s="768">
        <v>6096.6401508052022</v>
      </c>
      <c r="T41" s="768">
        <v>6908.4164423791353</v>
      </c>
    </row>
    <row r="42" spans="1:20" ht="17.100000000000001" customHeight="1">
      <c r="A42" s="758">
        <v>17</v>
      </c>
      <c r="B42" s="759" t="s">
        <v>324</v>
      </c>
      <c r="C42" s="767">
        <v>180.27178541101557</v>
      </c>
      <c r="D42" s="767">
        <v>205.73032431700904</v>
      </c>
      <c r="E42" s="767">
        <v>186.56875372027571</v>
      </c>
      <c r="F42" s="767">
        <v>229.30363030337776</v>
      </c>
      <c r="G42" s="767">
        <v>253.93036214362542</v>
      </c>
      <c r="H42" s="767">
        <v>275.16852196026434</v>
      </c>
      <c r="I42" s="767">
        <v>258.18215876962495</v>
      </c>
      <c r="J42" s="767">
        <v>280.9176268848978</v>
      </c>
      <c r="K42" s="767">
        <v>274.27298213509357</v>
      </c>
      <c r="L42" s="767">
        <v>355.23611953556428</v>
      </c>
      <c r="M42" s="767">
        <v>434.9994345471755</v>
      </c>
      <c r="N42" s="767">
        <v>487.90089545762839</v>
      </c>
      <c r="O42" s="767">
        <v>592.85875044391423</v>
      </c>
      <c r="P42" s="767">
        <v>571.17293297633842</v>
      </c>
      <c r="Q42" s="768">
        <v>1038.5485416452448</v>
      </c>
      <c r="R42" s="768">
        <v>1022.3547555393611</v>
      </c>
      <c r="S42" s="768">
        <v>1217.7779547923005</v>
      </c>
      <c r="T42" s="768">
        <v>1212.5423792651691</v>
      </c>
    </row>
    <row r="43" spans="1:20" ht="17.100000000000001" customHeight="1">
      <c r="A43" s="758">
        <v>20</v>
      </c>
      <c r="B43" s="759" t="s">
        <v>325</v>
      </c>
      <c r="C43" s="767">
        <v>161.86884462511574</v>
      </c>
      <c r="D43" s="767">
        <v>165.83233099298985</v>
      </c>
      <c r="E43" s="767">
        <v>190.48282486317683</v>
      </c>
      <c r="F43" s="767">
        <v>251.2618966112623</v>
      </c>
      <c r="G43" s="767">
        <v>257.51623053677605</v>
      </c>
      <c r="H43" s="767">
        <v>260.83576670405142</v>
      </c>
      <c r="I43" s="767">
        <v>270.28923523429808</v>
      </c>
      <c r="J43" s="767">
        <v>293.29269937798017</v>
      </c>
      <c r="K43" s="767">
        <v>338.56794457765528</v>
      </c>
      <c r="L43" s="767">
        <v>384.61382570225828</v>
      </c>
      <c r="M43" s="767">
        <v>394.49376583260698</v>
      </c>
      <c r="N43" s="767">
        <v>446.49890244368453</v>
      </c>
      <c r="O43" s="767">
        <v>472.31384166935504</v>
      </c>
      <c r="P43" s="767">
        <v>398.86271612434075</v>
      </c>
      <c r="Q43" s="768">
        <v>413.25054600399454</v>
      </c>
      <c r="R43" s="768">
        <v>515.18616199084522</v>
      </c>
      <c r="S43" s="768">
        <v>504.79102354471007</v>
      </c>
      <c r="T43" s="768">
        <v>622.86855109127669</v>
      </c>
    </row>
    <row r="44" spans="1:20" ht="17.100000000000001" customHeight="1">
      <c r="A44" s="758">
        <v>26</v>
      </c>
      <c r="B44" s="759" t="s">
        <v>41</v>
      </c>
      <c r="C44" s="767">
        <v>55.994363546928639</v>
      </c>
      <c r="D44" s="767">
        <v>71.082876125945489</v>
      </c>
      <c r="E44" s="767">
        <v>64.134796814658301</v>
      </c>
      <c r="F44" s="767">
        <v>67.127410152503515</v>
      </c>
      <c r="G44" s="767">
        <v>66.208813701024113</v>
      </c>
      <c r="H44" s="767">
        <v>67.160021590643851</v>
      </c>
      <c r="I44" s="767">
        <v>64.394568765921576</v>
      </c>
      <c r="J44" s="767">
        <v>68.345068089601199</v>
      </c>
      <c r="K44" s="767">
        <v>68.784457199356964</v>
      </c>
      <c r="L44" s="767">
        <v>68.859921638618644</v>
      </c>
      <c r="M44" s="767">
        <v>78.939145197813843</v>
      </c>
      <c r="N44" s="767">
        <v>91.050572562486522</v>
      </c>
      <c r="O44" s="767">
        <v>98.976770589488453</v>
      </c>
      <c r="P44" s="767">
        <v>88.246654348055586</v>
      </c>
      <c r="Q44" s="768">
        <v>92.490282253990188</v>
      </c>
      <c r="R44" s="768">
        <v>86.172829433431531</v>
      </c>
      <c r="S44" s="768">
        <v>121.75791890553197</v>
      </c>
      <c r="T44" s="768">
        <v>152.6899788588986</v>
      </c>
    </row>
    <row r="45" spans="1:20" ht="17.100000000000001" customHeight="1">
      <c r="A45" s="758">
        <v>28</v>
      </c>
      <c r="B45" s="759" t="s">
        <v>326</v>
      </c>
      <c r="C45" s="767">
        <v>156.49502948864099</v>
      </c>
      <c r="D45" s="767">
        <v>244.77342953585563</v>
      </c>
      <c r="E45" s="767">
        <v>203.00253155094947</v>
      </c>
      <c r="F45" s="767">
        <v>176.8889460265392</v>
      </c>
      <c r="G45" s="767">
        <v>202.6022771932104</v>
      </c>
      <c r="H45" s="767">
        <v>221.79157570915046</v>
      </c>
      <c r="I45" s="767">
        <v>202.95408150448409</v>
      </c>
      <c r="J45" s="767">
        <v>221.81676482631619</v>
      </c>
      <c r="K45" s="767">
        <v>270.16976612711915</v>
      </c>
      <c r="L45" s="767">
        <v>287.01814650794591</v>
      </c>
      <c r="M45" s="767">
        <v>327.26049473379908</v>
      </c>
      <c r="N45" s="767">
        <v>374.4664843902209</v>
      </c>
      <c r="O45" s="767">
        <v>428.19196746404606</v>
      </c>
      <c r="P45" s="767">
        <v>471.88490682390193</v>
      </c>
      <c r="Q45" s="768">
        <v>536.44692645743169</v>
      </c>
      <c r="R45" s="768">
        <v>591.91895272578461</v>
      </c>
      <c r="S45" s="768">
        <v>624.59472445706228</v>
      </c>
      <c r="T45" s="768">
        <v>800.74303920172281</v>
      </c>
    </row>
    <row r="46" spans="1:20" ht="17.100000000000001" customHeight="1">
      <c r="A46" s="758">
        <v>29</v>
      </c>
      <c r="B46" s="759" t="s">
        <v>327</v>
      </c>
      <c r="C46" s="767">
        <v>63.601395249981621</v>
      </c>
      <c r="D46" s="767">
        <v>50.276023421849359</v>
      </c>
      <c r="E46" s="767">
        <v>41.308931467881251</v>
      </c>
      <c r="F46" s="767">
        <v>31.352636456939081</v>
      </c>
      <c r="G46" s="767">
        <v>27.642218442035276</v>
      </c>
      <c r="H46" s="767">
        <v>30.510427207839925</v>
      </c>
      <c r="I46" s="767">
        <v>31.905567714632951</v>
      </c>
      <c r="J46" s="767">
        <v>34.288681487378128</v>
      </c>
      <c r="K46" s="767">
        <v>33.060694951284646</v>
      </c>
      <c r="L46" s="767">
        <v>37.383462915649275</v>
      </c>
      <c r="M46" s="767">
        <v>47.389718149318156</v>
      </c>
      <c r="N46" s="767">
        <v>50.596314839263997</v>
      </c>
      <c r="O46" s="767">
        <v>51.491129164147907</v>
      </c>
      <c r="P46" s="767">
        <v>53.118662457881342</v>
      </c>
      <c r="Q46" s="768">
        <v>56.900804474793304</v>
      </c>
      <c r="R46" s="768">
        <v>79.690704163502346</v>
      </c>
      <c r="S46" s="768">
        <v>88.657118879240954</v>
      </c>
      <c r="T46" s="768">
        <v>92.635124961902349</v>
      </c>
    </row>
    <row r="47" spans="1:20" ht="17.100000000000001" customHeight="1">
      <c r="A47" s="758">
        <v>36</v>
      </c>
      <c r="B47" s="759" t="s">
        <v>328</v>
      </c>
      <c r="C47" s="767">
        <v>157.79635639733468</v>
      </c>
      <c r="D47" s="767">
        <v>203.65811560027097</v>
      </c>
      <c r="E47" s="767">
        <v>216.4309032981252</v>
      </c>
      <c r="F47" s="767">
        <v>228.2138868052742</v>
      </c>
      <c r="G47" s="767">
        <v>248.24122578964872</v>
      </c>
      <c r="H47" s="767">
        <v>262.87008079462458</v>
      </c>
      <c r="I47" s="767">
        <v>272.02509472183783</v>
      </c>
      <c r="J47" s="767">
        <v>287.50780358692003</v>
      </c>
      <c r="K47" s="767">
        <v>295.00372880498412</v>
      </c>
      <c r="L47" s="767">
        <v>330.11591742970916</v>
      </c>
      <c r="M47" s="767">
        <v>369.0227983040611</v>
      </c>
      <c r="N47" s="767">
        <v>449.54119899145064</v>
      </c>
      <c r="O47" s="767">
        <v>570.46413306291004</v>
      </c>
      <c r="P47" s="767">
        <v>480.81728366038323</v>
      </c>
      <c r="Q47" s="768">
        <v>418.23092457280268</v>
      </c>
      <c r="R47" s="768">
        <v>553.19842294501177</v>
      </c>
      <c r="S47" s="768">
        <v>589.98351822409268</v>
      </c>
      <c r="T47" s="768">
        <v>655.84979798837446</v>
      </c>
    </row>
    <row r="48" spans="1:20" ht="17.100000000000001" customHeight="1">
      <c r="A48" s="758">
        <v>40</v>
      </c>
      <c r="B48" s="759" t="s">
        <v>329</v>
      </c>
      <c r="C48" s="767">
        <v>159.85189537076297</v>
      </c>
      <c r="D48" s="767">
        <v>193.00545974990209</v>
      </c>
      <c r="E48" s="767">
        <v>204.94964174335959</v>
      </c>
      <c r="F48" s="767">
        <v>252.95380488039501</v>
      </c>
      <c r="G48" s="767">
        <v>243.26763873424468</v>
      </c>
      <c r="H48" s="767">
        <v>260.82840792940726</v>
      </c>
      <c r="I48" s="767">
        <v>239.11120930412693</v>
      </c>
      <c r="J48" s="767">
        <v>227.99291097491204</v>
      </c>
      <c r="K48" s="767">
        <v>305.87402671442914</v>
      </c>
      <c r="L48" s="767">
        <v>341.98411884606747</v>
      </c>
      <c r="M48" s="767">
        <v>362.73295822379725</v>
      </c>
      <c r="N48" s="767">
        <v>358.5216905772312</v>
      </c>
      <c r="O48" s="767">
        <v>396.57312204085321</v>
      </c>
      <c r="P48" s="767">
        <v>403.52795645968081</v>
      </c>
      <c r="Q48" s="768">
        <v>127.02505274541363</v>
      </c>
      <c r="R48" s="768">
        <v>141.48236744113103</v>
      </c>
      <c r="S48" s="768">
        <v>136.8538103452704</v>
      </c>
      <c r="T48" s="768">
        <v>138.56402641539989</v>
      </c>
    </row>
    <row r="49" spans="1:20" ht="17.100000000000001" customHeight="1">
      <c r="A49" s="758">
        <v>45</v>
      </c>
      <c r="B49" s="759" t="s">
        <v>205</v>
      </c>
      <c r="C49" s="767">
        <v>1284.8021165709874</v>
      </c>
      <c r="D49" s="767">
        <v>1624.7726588845139</v>
      </c>
      <c r="E49" s="767">
        <v>1453.9288776603698</v>
      </c>
      <c r="F49" s="767">
        <v>1390.5722817547694</v>
      </c>
      <c r="G49" s="767">
        <v>1609.0956392944477</v>
      </c>
      <c r="H49" s="767">
        <v>1539.545620904428</v>
      </c>
      <c r="I49" s="767">
        <v>1497.4227539681242</v>
      </c>
      <c r="J49" s="767">
        <v>1740.9499860871001</v>
      </c>
      <c r="K49" s="767">
        <v>2111.7437814929926</v>
      </c>
      <c r="L49" s="767">
        <v>2274.3422694266696</v>
      </c>
      <c r="M49" s="767">
        <v>2709.2440369410479</v>
      </c>
      <c r="N49" s="767">
        <v>3080.919909360699</v>
      </c>
      <c r="O49" s="767">
        <v>3793.0888664114982</v>
      </c>
      <c r="P49" s="767">
        <v>3432.4465284528542</v>
      </c>
      <c r="Q49" s="768">
        <v>3987.8919263838943</v>
      </c>
      <c r="R49" s="768">
        <v>3594.928220898837</v>
      </c>
      <c r="S49" s="768">
        <v>4086.3705549876922</v>
      </c>
      <c r="T49" s="768">
        <v>4739.5611443594771</v>
      </c>
    </row>
    <row r="50" spans="1:20" ht="23.25" customHeight="1">
      <c r="A50" s="758">
        <v>50</v>
      </c>
      <c r="B50" s="761" t="s">
        <v>330</v>
      </c>
      <c r="C50" s="767">
        <v>1929.213140863026</v>
      </c>
      <c r="D50" s="767">
        <v>2152.9439648365033</v>
      </c>
      <c r="E50" s="767">
        <v>2342.948749602032</v>
      </c>
      <c r="F50" s="767">
        <v>2595.789214349858</v>
      </c>
      <c r="G50" s="767">
        <v>2871.2584456216728</v>
      </c>
      <c r="H50" s="767">
        <v>3212.3039107650184</v>
      </c>
      <c r="I50" s="767">
        <v>3221.152939941132</v>
      </c>
      <c r="J50" s="767">
        <v>3222.8549604384089</v>
      </c>
      <c r="K50" s="767">
        <v>3691.6946987668243</v>
      </c>
      <c r="L50" s="767">
        <v>4250.3309657013424</v>
      </c>
      <c r="M50" s="767">
        <v>3928.8042632784518</v>
      </c>
      <c r="N50" s="767">
        <v>4370.1910932884275</v>
      </c>
      <c r="O50" s="767">
        <v>4845.5283298538543</v>
      </c>
      <c r="P50" s="767">
        <v>5157.1365082086195</v>
      </c>
      <c r="Q50" s="768">
        <v>5353.8512966832295</v>
      </c>
      <c r="R50" s="768">
        <v>5234.9679065887394</v>
      </c>
      <c r="S50" s="768">
        <v>5349.985956837736</v>
      </c>
      <c r="T50" s="768">
        <v>5846.9086003526318</v>
      </c>
    </row>
    <row r="51" spans="1:20" ht="17.100000000000001" customHeight="1">
      <c r="A51" s="758">
        <v>55</v>
      </c>
      <c r="B51" s="759" t="s">
        <v>331</v>
      </c>
      <c r="C51" s="767">
        <v>484.27001319253861</v>
      </c>
      <c r="D51" s="767">
        <v>663.22208531800493</v>
      </c>
      <c r="E51" s="767">
        <v>557.81702426477409</v>
      </c>
      <c r="F51" s="767">
        <v>630.32225681188629</v>
      </c>
      <c r="G51" s="767">
        <v>738.45115403316822</v>
      </c>
      <c r="H51" s="767">
        <v>964.8153492573382</v>
      </c>
      <c r="I51" s="767">
        <v>1058.5583113799398</v>
      </c>
      <c r="J51" s="767">
        <v>1444.7795445443858</v>
      </c>
      <c r="K51" s="767">
        <v>1565.4060519195448</v>
      </c>
      <c r="L51" s="767">
        <v>2123.6910859051777</v>
      </c>
      <c r="M51" s="767">
        <v>2474.1139853225795</v>
      </c>
      <c r="N51" s="767">
        <v>1683.6705065034544</v>
      </c>
      <c r="O51" s="767">
        <v>2030.9340099685246</v>
      </c>
      <c r="P51" s="767">
        <v>791.02708244348037</v>
      </c>
      <c r="Q51" s="768">
        <v>1206.8672701089413</v>
      </c>
      <c r="R51" s="768">
        <v>2410.5584080026488</v>
      </c>
      <c r="S51" s="768">
        <v>3355.3594029243168</v>
      </c>
      <c r="T51" s="768">
        <v>4341.7685257997755</v>
      </c>
    </row>
    <row r="52" spans="1:20" ht="17.100000000000001" customHeight="1">
      <c r="A52" s="758">
        <v>60</v>
      </c>
      <c r="B52" s="759" t="s">
        <v>332</v>
      </c>
      <c r="C52" s="767">
        <v>1208.2120322503429</v>
      </c>
      <c r="D52" s="767">
        <v>1403.2117091029493</v>
      </c>
      <c r="E52" s="767">
        <v>1240.1158550463319</v>
      </c>
      <c r="F52" s="767">
        <v>1505.6759351627263</v>
      </c>
      <c r="G52" s="767">
        <v>1601.3739899808913</v>
      </c>
      <c r="H52" s="767">
        <v>1701.024309618399</v>
      </c>
      <c r="I52" s="767">
        <v>1719.4888494065415</v>
      </c>
      <c r="J52" s="767">
        <v>1849.532525900773</v>
      </c>
      <c r="K52" s="767">
        <v>1946.2146916420536</v>
      </c>
      <c r="L52" s="767">
        <v>1994.3108071770591</v>
      </c>
      <c r="M52" s="767">
        <v>2669.0032550917499</v>
      </c>
      <c r="N52" s="767">
        <v>2650.495516644603</v>
      </c>
      <c r="O52" s="767">
        <v>2893.6770313105508</v>
      </c>
      <c r="P52" s="767">
        <v>2996.1487884759035</v>
      </c>
      <c r="Q52" s="768">
        <v>3898.8964033839293</v>
      </c>
      <c r="R52" s="768">
        <v>4564.8807166077986</v>
      </c>
      <c r="S52" s="768">
        <v>5589.1983508940084</v>
      </c>
      <c r="T52" s="768">
        <v>7259.634011571844</v>
      </c>
    </row>
    <row r="53" spans="1:20" ht="17.100000000000001" customHeight="1">
      <c r="A53" s="758">
        <v>64</v>
      </c>
      <c r="B53" s="759" t="s">
        <v>333</v>
      </c>
      <c r="C53" s="767">
        <v>290.86260601210245</v>
      </c>
      <c r="D53" s="767">
        <v>358.15438215958159</v>
      </c>
      <c r="E53" s="767">
        <v>422.23214476943809</v>
      </c>
      <c r="F53" s="767">
        <v>443.60889519277998</v>
      </c>
      <c r="G53" s="767">
        <v>535.19289696816838</v>
      </c>
      <c r="H53" s="767">
        <v>487.10821814878636</v>
      </c>
      <c r="I53" s="767">
        <v>658.08653642213039</v>
      </c>
      <c r="J53" s="767">
        <v>722.68152738841877</v>
      </c>
      <c r="K53" s="767">
        <v>738.15512870454734</v>
      </c>
      <c r="L53" s="767">
        <v>768.98478586915428</v>
      </c>
      <c r="M53" s="767">
        <v>976.8659309657005</v>
      </c>
      <c r="N53" s="767">
        <v>873.93114235802693</v>
      </c>
      <c r="O53" s="767">
        <v>1007.1840616129128</v>
      </c>
      <c r="P53" s="767">
        <v>1256.5002352862984</v>
      </c>
      <c r="Q53" s="768">
        <v>1440.1964465314691</v>
      </c>
      <c r="R53" s="768">
        <v>2110.489457384575</v>
      </c>
      <c r="S53" s="768">
        <v>2385.3787268019682</v>
      </c>
      <c r="T53" s="768">
        <v>2976.9428767849331</v>
      </c>
    </row>
    <row r="54" spans="1:20" ht="17.100000000000001" customHeight="1">
      <c r="A54" s="758">
        <v>65</v>
      </c>
      <c r="B54" s="759" t="s">
        <v>334</v>
      </c>
      <c r="C54" s="767">
        <v>325.40903271505334</v>
      </c>
      <c r="D54" s="767">
        <v>479.02336867656248</v>
      </c>
      <c r="E54" s="767">
        <v>526.01825772081747</v>
      </c>
      <c r="F54" s="767">
        <v>540.80765740502852</v>
      </c>
      <c r="G54" s="767">
        <v>673.25278995756662</v>
      </c>
      <c r="H54" s="767">
        <v>734.85307583347662</v>
      </c>
      <c r="I54" s="767">
        <v>824.38615740491082</v>
      </c>
      <c r="J54" s="767">
        <v>929.10874938089603</v>
      </c>
      <c r="K54" s="767">
        <v>1041.053851784254</v>
      </c>
      <c r="L54" s="767">
        <v>1163.8254277047586</v>
      </c>
      <c r="M54" s="767">
        <v>1189.22</v>
      </c>
      <c r="N54" s="767">
        <v>1202.5520686500722</v>
      </c>
      <c r="O54" s="767">
        <v>1241.3082829923878</v>
      </c>
      <c r="P54" s="767">
        <v>1268.9574631072974</v>
      </c>
      <c r="Q54" s="768">
        <v>1413.1538544674117</v>
      </c>
      <c r="R54" s="768">
        <v>1120.4983494551946</v>
      </c>
      <c r="S54" s="768">
        <v>1240.1492522130195</v>
      </c>
      <c r="T54" s="768">
        <v>1242.1302891598384</v>
      </c>
    </row>
    <row r="55" spans="1:20" ht="17.100000000000001" customHeight="1">
      <c r="A55" s="758">
        <v>71</v>
      </c>
      <c r="B55" s="759" t="s">
        <v>335</v>
      </c>
      <c r="C55" s="767">
        <v>1228.0090929034977</v>
      </c>
      <c r="D55" s="767">
        <v>1385.499946192444</v>
      </c>
      <c r="E55" s="767">
        <v>1422.5301588288764</v>
      </c>
      <c r="F55" s="767">
        <v>1592.4525720787651</v>
      </c>
      <c r="G55" s="767">
        <v>1804.4090763495146</v>
      </c>
      <c r="H55" s="767">
        <v>2007.5184250205498</v>
      </c>
      <c r="I55" s="767">
        <v>2438.0395115717679</v>
      </c>
      <c r="J55" s="767">
        <v>2631.6310209882258</v>
      </c>
      <c r="K55" s="767">
        <v>3082.4413061176565</v>
      </c>
      <c r="L55" s="767">
        <v>3590.3544629574926</v>
      </c>
      <c r="M55" s="767">
        <v>3834.7724586482809</v>
      </c>
      <c r="N55" s="767">
        <v>4082.7781509297329</v>
      </c>
      <c r="O55" s="767">
        <v>4562.6470953891185</v>
      </c>
      <c r="P55" s="767">
        <v>4015.408089864819</v>
      </c>
      <c r="Q55" s="768">
        <v>4088.3220134076728</v>
      </c>
      <c r="R55" s="768">
        <v>5490.6730526042465</v>
      </c>
      <c r="S55" s="768">
        <v>5972.955094086341</v>
      </c>
      <c r="T55" s="768">
        <v>6226.216710054362</v>
      </c>
    </row>
    <row r="56" spans="1:20" ht="17.100000000000001" customHeight="1">
      <c r="A56" s="758">
        <v>75</v>
      </c>
      <c r="B56" s="759" t="s">
        <v>73</v>
      </c>
      <c r="C56" s="767">
        <v>1211.0407640904571</v>
      </c>
      <c r="D56" s="767">
        <v>1423.511180928137</v>
      </c>
      <c r="E56" s="767">
        <v>1423.8499308319083</v>
      </c>
      <c r="F56" s="767">
        <v>1782.696334718933</v>
      </c>
      <c r="G56" s="767">
        <v>2119.1000025042931</v>
      </c>
      <c r="H56" s="767">
        <v>2459.1748172147136</v>
      </c>
      <c r="I56" s="767">
        <v>2701.174119239111</v>
      </c>
      <c r="J56" s="767">
        <v>2971.1150591289297</v>
      </c>
      <c r="K56" s="767">
        <v>3084.6588291296857</v>
      </c>
      <c r="L56" s="767">
        <v>3408.9139438161628</v>
      </c>
      <c r="M56" s="767">
        <v>3776.8216171031809</v>
      </c>
      <c r="N56" s="767">
        <v>4616.5281001052263</v>
      </c>
      <c r="O56" s="767">
        <v>5775.2251327999093</v>
      </c>
      <c r="P56" s="767">
        <v>6251.9699324684252</v>
      </c>
      <c r="Q56" s="768">
        <v>6640.9566481139764</v>
      </c>
      <c r="R56" s="768">
        <v>6808.0236542868379</v>
      </c>
      <c r="S56" s="768">
        <v>7255.187512366826</v>
      </c>
      <c r="T56" s="768">
        <v>7668.7279655752227</v>
      </c>
    </row>
    <row r="57" spans="1:20" ht="17.100000000000001" customHeight="1">
      <c r="A57" s="758">
        <v>80</v>
      </c>
      <c r="B57" s="759" t="s">
        <v>336</v>
      </c>
      <c r="C57" s="767">
        <v>509.23937264426991</v>
      </c>
      <c r="D57" s="767">
        <v>398.55921543887922</v>
      </c>
      <c r="E57" s="767">
        <v>405.461834679969</v>
      </c>
      <c r="F57" s="767">
        <v>470.45973418825554</v>
      </c>
      <c r="G57" s="767">
        <v>481.83729845814042</v>
      </c>
      <c r="H57" s="767">
        <v>630.57648637554348</v>
      </c>
      <c r="I57" s="767">
        <v>654.19149953708097</v>
      </c>
      <c r="J57" s="767">
        <v>684.21445368943864</v>
      </c>
      <c r="K57" s="767">
        <v>731.66167263383022</v>
      </c>
      <c r="L57" s="767">
        <v>808.64450719351407</v>
      </c>
      <c r="M57" s="767">
        <v>949.77637806365897</v>
      </c>
      <c r="N57" s="767">
        <v>1344.6299751736726</v>
      </c>
      <c r="O57" s="767">
        <v>1535.0760472613547</v>
      </c>
      <c r="P57" s="767">
        <v>1565.1633770891842</v>
      </c>
      <c r="Q57" s="768">
        <v>1673.7756831526713</v>
      </c>
      <c r="R57" s="768">
        <v>1789.7352008252924</v>
      </c>
      <c r="S57" s="768">
        <v>1758.3678287251159</v>
      </c>
      <c r="T57" s="768">
        <v>1851.6653241352772</v>
      </c>
    </row>
    <row r="58" spans="1:20" ht="17.100000000000001" customHeight="1">
      <c r="A58" s="758">
        <v>85</v>
      </c>
      <c r="B58" s="759" t="s">
        <v>337</v>
      </c>
      <c r="C58" s="767">
        <v>247.34746614763509</v>
      </c>
      <c r="D58" s="767">
        <v>222.87103269080382</v>
      </c>
      <c r="E58" s="767">
        <v>235.22295329209089</v>
      </c>
      <c r="F58" s="767">
        <v>302.35200772005862</v>
      </c>
      <c r="G58" s="767">
        <v>363.10689075737491</v>
      </c>
      <c r="H58" s="767">
        <v>403.57238639684897</v>
      </c>
      <c r="I58" s="767">
        <v>428.51219565872498</v>
      </c>
      <c r="J58" s="767">
        <v>455.53162332785109</v>
      </c>
      <c r="K58" s="767">
        <v>475.90550495206111</v>
      </c>
      <c r="L58" s="767">
        <v>539.99958423951557</v>
      </c>
      <c r="M58" s="767">
        <v>585.39175447573098</v>
      </c>
      <c r="N58" s="767">
        <v>766.38849967027136</v>
      </c>
      <c r="O58" s="767">
        <v>819.7845250968802</v>
      </c>
      <c r="P58" s="767">
        <v>946.52718410723583</v>
      </c>
      <c r="Q58" s="768">
        <v>919.40485265835548</v>
      </c>
      <c r="R58" s="768">
        <v>962.19733169426331</v>
      </c>
      <c r="S58" s="768">
        <v>1055.9407989397896</v>
      </c>
      <c r="T58" s="768">
        <v>1131.6411931250725</v>
      </c>
    </row>
    <row r="59" spans="1:20" ht="17.100000000000001" customHeight="1">
      <c r="A59" s="758">
        <v>91</v>
      </c>
      <c r="B59" s="759" t="s">
        <v>338</v>
      </c>
      <c r="C59" s="767">
        <v>240.43234693999818</v>
      </c>
      <c r="D59" s="767">
        <v>261.5503584438701</v>
      </c>
      <c r="E59" s="767">
        <v>268.68517891406964</v>
      </c>
      <c r="F59" s="767">
        <v>307.58629622099409</v>
      </c>
      <c r="G59" s="767">
        <v>306.50759950412839</v>
      </c>
      <c r="H59" s="767">
        <v>349.46789702145725</v>
      </c>
      <c r="I59" s="767">
        <v>416.76985614810599</v>
      </c>
      <c r="J59" s="767">
        <v>454.52924841778071</v>
      </c>
      <c r="K59" s="767">
        <v>506.01457250633098</v>
      </c>
      <c r="L59" s="767">
        <v>550.15288838838546</v>
      </c>
      <c r="M59" s="767">
        <v>575.48832507157704</v>
      </c>
      <c r="N59" s="767">
        <v>773.54212289508109</v>
      </c>
      <c r="O59" s="767">
        <v>705.90795212870376</v>
      </c>
      <c r="P59" s="767">
        <v>663.26554192059598</v>
      </c>
      <c r="Q59" s="768">
        <v>637.33036748244922</v>
      </c>
      <c r="R59" s="768">
        <v>664.07865823116049</v>
      </c>
      <c r="S59" s="768">
        <v>693.9368365634499</v>
      </c>
      <c r="T59" s="768">
        <v>700.8895568497602</v>
      </c>
    </row>
    <row r="60" spans="1:20" ht="17.100000000000001" customHeight="1" thickBot="1">
      <c r="A60" s="762"/>
      <c r="B60" s="769"/>
      <c r="C60" s="770">
        <v>15177.679136542891</v>
      </c>
      <c r="D60" s="770">
        <v>17455.619081880566</v>
      </c>
      <c r="E60" s="770">
        <v>18119.182769541825</v>
      </c>
      <c r="F60" s="770">
        <v>19995.396227097684</v>
      </c>
      <c r="G60" s="770">
        <v>22466.992392262604</v>
      </c>
      <c r="H60" s="770">
        <v>24457.697556594634</v>
      </c>
      <c r="I60" s="770">
        <v>26294.553863284902</v>
      </c>
      <c r="J60" s="770">
        <v>29003.020040971165</v>
      </c>
      <c r="K60" s="770">
        <v>31708.9232310552</v>
      </c>
      <c r="L60" s="770">
        <v>35964.26849794334</v>
      </c>
      <c r="M60" s="770">
        <v>39298.161648360168</v>
      </c>
      <c r="N60" s="770">
        <v>43222.482125916235</v>
      </c>
      <c r="O60" s="770">
        <v>48588.153553262557</v>
      </c>
      <c r="P60" s="770">
        <v>46742.457623842318</v>
      </c>
      <c r="Q60" s="770">
        <v>51887.744003601569</v>
      </c>
      <c r="R60" s="770">
        <v>58876.277152990013</v>
      </c>
      <c r="S60" s="770">
        <v>66868.972163976359</v>
      </c>
      <c r="T60" s="770">
        <v>74945.748750023122</v>
      </c>
    </row>
    <row r="61" spans="1:20" ht="17.100000000000001" customHeight="1" thickTop="1">
      <c r="B61" s="743" t="s">
        <v>410</v>
      </c>
    </row>
    <row r="62" spans="1:20" ht="17.100000000000001" customHeight="1">
      <c r="B62" s="743" t="s">
        <v>285</v>
      </c>
    </row>
    <row r="63" spans="1:20" ht="30.6" customHeight="1">
      <c r="A63" s="805" t="s">
        <v>367</v>
      </c>
      <c r="B63" s="805"/>
      <c r="C63" s="805"/>
      <c r="D63" s="805"/>
      <c r="E63" s="805"/>
      <c r="F63" s="805"/>
      <c r="G63" s="805"/>
      <c r="H63" s="805"/>
      <c r="I63" s="805"/>
      <c r="J63" s="805"/>
      <c r="K63" s="805"/>
      <c r="L63" s="805"/>
      <c r="M63" s="805"/>
      <c r="N63" s="805"/>
      <c r="O63" s="805"/>
      <c r="P63" s="805"/>
      <c r="Q63" s="805"/>
      <c r="R63" s="805"/>
      <c r="S63" s="805"/>
      <c r="T63" s="805"/>
    </row>
    <row r="64" spans="1:20" ht="17.100000000000001" customHeight="1"/>
    <row r="65" spans="1:20" ht="17.100000000000001" customHeight="1"/>
    <row r="66" spans="1:20" ht="17.100000000000001" customHeight="1">
      <c r="A66" s="806" t="s">
        <v>375</v>
      </c>
      <c r="B66" s="808" t="s">
        <v>341</v>
      </c>
      <c r="C66" s="793"/>
      <c r="D66" s="793"/>
      <c r="E66" s="793"/>
      <c r="F66" s="793"/>
      <c r="G66" s="793"/>
      <c r="H66" s="793"/>
      <c r="I66" s="793"/>
      <c r="J66" s="793"/>
      <c r="K66" s="793"/>
      <c r="L66" s="793"/>
      <c r="M66" s="793"/>
      <c r="N66" s="793"/>
      <c r="O66" s="793"/>
      <c r="P66" s="793"/>
      <c r="Q66" s="793"/>
      <c r="R66" s="793"/>
      <c r="S66" s="793"/>
      <c r="T66" s="793"/>
    </row>
    <row r="67" spans="1:20" ht="21.75" customHeight="1" thickBot="1">
      <c r="A67" s="807"/>
      <c r="B67" s="809"/>
      <c r="C67" s="766">
        <v>2007</v>
      </c>
      <c r="D67" s="766">
        <v>2008</v>
      </c>
      <c r="E67" s="766">
        <v>2009</v>
      </c>
      <c r="F67" s="766">
        <v>2010</v>
      </c>
      <c r="G67" s="766">
        <v>2011</v>
      </c>
      <c r="H67" s="766">
        <v>2012</v>
      </c>
      <c r="I67" s="766">
        <v>2013</v>
      </c>
      <c r="J67" s="766" t="s">
        <v>318</v>
      </c>
      <c r="K67" s="766" t="s">
        <v>319</v>
      </c>
      <c r="L67" s="766" t="s">
        <v>320</v>
      </c>
      <c r="M67" s="766">
        <v>2017</v>
      </c>
      <c r="N67" s="766">
        <v>2018</v>
      </c>
      <c r="O67" s="766">
        <v>2019</v>
      </c>
      <c r="P67" s="766">
        <v>2020</v>
      </c>
      <c r="Q67" s="766">
        <v>2021</v>
      </c>
      <c r="R67" s="766">
        <v>2022</v>
      </c>
      <c r="S67" s="766">
        <v>2023</v>
      </c>
      <c r="T67" s="766">
        <v>2024</v>
      </c>
    </row>
    <row r="68" spans="1:20" ht="17.100000000000001" customHeight="1" thickTop="1">
      <c r="A68" s="758">
        <v>1</v>
      </c>
      <c r="B68" s="759" t="s">
        <v>37</v>
      </c>
      <c r="C68" s="760"/>
      <c r="D68" s="226">
        <v>2.830401004117844E-2</v>
      </c>
      <c r="E68" s="226">
        <v>6.1206436838548317E-2</v>
      </c>
      <c r="F68" s="226">
        <v>-2.44375191292312E-3</v>
      </c>
      <c r="G68" s="226">
        <v>1.2802748083968751E-2</v>
      </c>
      <c r="H68" s="226">
        <v>3.36790632720676E-2</v>
      </c>
      <c r="I68" s="226">
        <v>-7.9696482649160294E-2</v>
      </c>
      <c r="J68" s="226">
        <v>7.5159816488097331E-3</v>
      </c>
      <c r="K68" s="226">
        <v>-2.8250820571222857E-2</v>
      </c>
      <c r="L68" s="227">
        <v>9.101795703653881E-3</v>
      </c>
      <c r="M68" s="227">
        <v>7.1789702031685998E-3</v>
      </c>
      <c r="N68" s="227">
        <v>3.1802406125124527E-2</v>
      </c>
      <c r="O68" s="227">
        <v>7.5968105286018828E-2</v>
      </c>
      <c r="P68" s="227">
        <v>-2.3394556762578178E-2</v>
      </c>
      <c r="Q68" s="227">
        <v>-1.6940336248347565E-2</v>
      </c>
      <c r="R68" s="227">
        <v>3.5341929371845104E-2</v>
      </c>
      <c r="S68" s="227">
        <v>3.5595552652741835E-2</v>
      </c>
      <c r="T68" s="227">
        <v>4.3158209023758776E-2</v>
      </c>
    </row>
    <row r="69" spans="1:20" ht="17.100000000000001" customHeight="1">
      <c r="A69" s="758">
        <v>3</v>
      </c>
      <c r="B69" s="759" t="s">
        <v>321</v>
      </c>
      <c r="C69" s="760"/>
      <c r="D69" s="226">
        <v>1.1248161110461785E-2</v>
      </c>
      <c r="E69" s="226">
        <v>4.2460543770546089E-3</v>
      </c>
      <c r="F69" s="226">
        <v>-8.3644131903577668E-2</v>
      </c>
      <c r="G69" s="226">
        <v>4.6003212353748824E-2</v>
      </c>
      <c r="H69" s="226">
        <v>1.1926482954928375E-2</v>
      </c>
      <c r="I69" s="226">
        <v>1.4941226399566299E-2</v>
      </c>
      <c r="J69" s="226">
        <v>2.993519047271942E-2</v>
      </c>
      <c r="K69" s="226">
        <v>1.3373512118315833E-2</v>
      </c>
      <c r="L69" s="227">
        <v>2.4611569776621156E-2</v>
      </c>
      <c r="M69" s="227">
        <v>2.4271641293420965E-2</v>
      </c>
      <c r="N69" s="227">
        <v>-6.0827053370842155E-2</v>
      </c>
      <c r="O69" s="227">
        <v>2.4728272703262721E-2</v>
      </c>
      <c r="P69" s="227">
        <v>5.4793047326111566E-3</v>
      </c>
      <c r="Q69" s="227">
        <v>-5.6487006105712889E-2</v>
      </c>
      <c r="R69" s="227">
        <v>4.9628682168355365E-2</v>
      </c>
      <c r="S69" s="227">
        <v>0.12087191536010211</v>
      </c>
      <c r="T69" s="227">
        <v>6.887929271640636E-2</v>
      </c>
    </row>
    <row r="70" spans="1:20" ht="25.5" customHeight="1">
      <c r="A70" s="758">
        <v>4</v>
      </c>
      <c r="B70" s="759" t="s">
        <v>39</v>
      </c>
      <c r="C70" s="760"/>
      <c r="D70" s="226">
        <v>1.0000000000000231E-2</v>
      </c>
      <c r="E70" s="226">
        <v>0.30999999999999983</v>
      </c>
      <c r="F70" s="226">
        <v>1.0000000000000009E-2</v>
      </c>
      <c r="G70" s="226">
        <v>-3.2999999999999918E-2</v>
      </c>
      <c r="H70" s="226">
        <v>-0.13225075286583554</v>
      </c>
      <c r="I70" s="226">
        <v>7.0461428635604895E-2</v>
      </c>
      <c r="J70" s="226">
        <v>6.273680543876603E-2</v>
      </c>
      <c r="K70" s="226">
        <v>1.0000000000000009E-2</v>
      </c>
      <c r="L70" s="227">
        <v>1.0000000000000009E-2</v>
      </c>
      <c r="M70" s="227">
        <v>2.7799999999999825E-2</v>
      </c>
      <c r="N70" s="227">
        <v>-9.7389355118291387E-3</v>
      </c>
      <c r="O70" s="227">
        <v>1.0411089868783918E-2</v>
      </c>
      <c r="P70" s="227">
        <v>2.8348538323780037E-2</v>
      </c>
      <c r="Q70" s="227">
        <v>2.76515798063659E-2</v>
      </c>
      <c r="R70" s="227">
        <v>-0.23974527730863449</v>
      </c>
      <c r="S70" s="227">
        <v>-0.10854522147735002</v>
      </c>
      <c r="T70" s="227">
        <v>-0.11986080572298929</v>
      </c>
    </row>
    <row r="71" spans="1:20" ht="17.100000000000001" customHeight="1">
      <c r="A71" s="758">
        <v>10</v>
      </c>
      <c r="B71" s="759" t="s">
        <v>322</v>
      </c>
      <c r="C71" s="760"/>
      <c r="D71" s="226">
        <v>0.2246438574095051</v>
      </c>
      <c r="E71" s="226">
        <v>0.16748114019095572</v>
      </c>
      <c r="F71" s="226">
        <v>0.28936224650144293</v>
      </c>
      <c r="G71" s="226">
        <v>2.3716920735895597E-2</v>
      </c>
      <c r="H71" s="226">
        <v>0.57939872009983073</v>
      </c>
      <c r="I71" s="226">
        <v>1.6478878207558556</v>
      </c>
      <c r="J71" s="226">
        <v>0.14757138921625801</v>
      </c>
      <c r="K71" s="226">
        <v>0.12310150764374916</v>
      </c>
      <c r="L71" s="227">
        <v>3.2456341173135339E-2</v>
      </c>
      <c r="M71" s="227">
        <v>0.10540810689769442</v>
      </c>
      <c r="N71" s="227">
        <v>-2.0220010693683621E-2</v>
      </c>
      <c r="O71" s="227">
        <v>0.10258422127868716</v>
      </c>
      <c r="P71" s="227">
        <v>-0.56786336614333943</v>
      </c>
      <c r="Q71" s="227">
        <v>0.44425112061119787</v>
      </c>
      <c r="R71" s="227">
        <v>0.13570564863278989</v>
      </c>
      <c r="S71" s="227">
        <v>0.12170511924921779</v>
      </c>
      <c r="T71" s="227">
        <v>-5.488645336742326E-2</v>
      </c>
    </row>
    <row r="72" spans="1:20" ht="17.100000000000001" customHeight="1">
      <c r="A72" s="758">
        <v>15</v>
      </c>
      <c r="B72" s="759" t="s">
        <v>323</v>
      </c>
      <c r="C72" s="760"/>
      <c r="D72" s="226">
        <v>4.8198537881958492E-2</v>
      </c>
      <c r="E72" s="226">
        <v>-1.5705215233275061E-2</v>
      </c>
      <c r="F72" s="226">
        <v>1.107747727184405E-2</v>
      </c>
      <c r="G72" s="226">
        <v>-1.33588257825904E-2</v>
      </c>
      <c r="H72" s="226">
        <v>2.6580399572535107E-2</v>
      </c>
      <c r="I72" s="226">
        <v>-2.4681488493463744E-2</v>
      </c>
      <c r="J72" s="226">
        <v>2.6661641963453997E-2</v>
      </c>
      <c r="K72" s="226">
        <v>2.2152458659983054E-2</v>
      </c>
      <c r="L72" s="227">
        <v>4.3714455976839872E-2</v>
      </c>
      <c r="M72" s="227">
        <v>3.5037692445271551E-2</v>
      </c>
      <c r="N72" s="227">
        <v>2.1558444784624209E-2</v>
      </c>
      <c r="O72" s="227">
        <v>4.0631018548521469E-2</v>
      </c>
      <c r="P72" s="227">
        <v>-0.13192817970266912</v>
      </c>
      <c r="Q72" s="227">
        <v>0.19885758619683691</v>
      </c>
      <c r="R72" s="227">
        <v>5.3357848580549261E-2</v>
      </c>
      <c r="S72" s="227">
        <v>4.6573231555391947E-2</v>
      </c>
      <c r="T72" s="227">
        <v>4.5290922158424785E-2</v>
      </c>
    </row>
    <row r="73" spans="1:20" ht="17.100000000000001" customHeight="1">
      <c r="A73" s="758">
        <v>17</v>
      </c>
      <c r="B73" s="759" t="s">
        <v>324</v>
      </c>
      <c r="C73" s="760"/>
      <c r="D73" s="226">
        <v>6.9787627143822473E-3</v>
      </c>
      <c r="E73" s="226">
        <v>-0.19639161002245265</v>
      </c>
      <c r="F73" s="226">
        <v>-6.0810058236364983E-2</v>
      </c>
      <c r="G73" s="226">
        <v>-5.3788398850946884E-3</v>
      </c>
      <c r="H73" s="226">
        <v>2.7854696485180019E-2</v>
      </c>
      <c r="I73" s="226">
        <v>3.3472215139619621E-2</v>
      </c>
      <c r="J73" s="226">
        <v>1.9678624568414849E-2</v>
      </c>
      <c r="K73" s="226">
        <v>-5.9867499348137398E-3</v>
      </c>
      <c r="L73" s="227">
        <v>7.571936920329736E-2</v>
      </c>
      <c r="M73" s="227">
        <v>9.471071249461227E-2</v>
      </c>
      <c r="N73" s="227">
        <v>3.3846876699578532E-2</v>
      </c>
      <c r="O73" s="227">
        <v>8.2419690418447988E-2</v>
      </c>
      <c r="P73" s="227">
        <v>-0.15665252466079638</v>
      </c>
      <c r="Q73" s="227">
        <v>0.3021087714437225</v>
      </c>
      <c r="R73" s="227">
        <v>0.11913133568721124</v>
      </c>
      <c r="S73" s="227">
        <v>-5.8041085040389184E-2</v>
      </c>
      <c r="T73" s="227">
        <v>0.12443945682224111</v>
      </c>
    </row>
    <row r="74" spans="1:20" ht="17.100000000000001" customHeight="1">
      <c r="A74" s="758">
        <v>20</v>
      </c>
      <c r="B74" s="759" t="s">
        <v>325</v>
      </c>
      <c r="C74" s="760"/>
      <c r="D74" s="226">
        <v>-5.4230419396344542E-2</v>
      </c>
      <c r="E74" s="226">
        <v>3.4067906504435141E-2</v>
      </c>
      <c r="F74" s="226">
        <v>9.5042486484097299E-2</v>
      </c>
      <c r="G74" s="226">
        <v>-4.1467609037945552E-2</v>
      </c>
      <c r="H74" s="226">
        <v>8.0208842240050426E-3</v>
      </c>
      <c r="I74" s="226">
        <v>2.9161661393820815E-2</v>
      </c>
      <c r="J74" s="226">
        <v>2.0475717622601364E-2</v>
      </c>
      <c r="K74" s="226">
        <v>4.3942685110099244E-2</v>
      </c>
      <c r="L74" s="227">
        <v>7.2481042019713504E-2</v>
      </c>
      <c r="M74" s="227">
        <v>-2.0227309366471102E-2</v>
      </c>
      <c r="N74" s="227">
        <v>2.941380378726044E-2</v>
      </c>
      <c r="O74" s="227">
        <v>2.6684602635761889E-2</v>
      </c>
      <c r="P74" s="227">
        <v>-0.12019441188101165</v>
      </c>
      <c r="Q74" s="227">
        <v>2.5062858996775406E-2</v>
      </c>
      <c r="R74" s="227">
        <v>0.21405867145628132</v>
      </c>
      <c r="S74" s="227">
        <v>-6.0844383270028057E-2</v>
      </c>
      <c r="T74" s="227">
        <v>0.19373572992751753</v>
      </c>
    </row>
    <row r="75" spans="1:20" ht="17.100000000000001" customHeight="1">
      <c r="A75" s="758">
        <v>26</v>
      </c>
      <c r="B75" s="759" t="s">
        <v>41</v>
      </c>
      <c r="C75" s="760"/>
      <c r="D75" s="226">
        <v>0.12233603475596944</v>
      </c>
      <c r="E75" s="226">
        <v>-6.7249213556459742E-2</v>
      </c>
      <c r="F75" s="226">
        <v>3.1609835838033007E-2</v>
      </c>
      <c r="G75" s="226">
        <v>3.8461712444057383E-2</v>
      </c>
      <c r="H75" s="226">
        <v>2.730822667241295E-2</v>
      </c>
      <c r="I75" s="226">
        <v>-5.9940677333049308E-2</v>
      </c>
      <c r="J75" s="226">
        <v>3.3978846538658347E-2</v>
      </c>
      <c r="K75" s="226">
        <v>2.4330263734435809E-2</v>
      </c>
      <c r="L75" s="227">
        <v>5.3159872806508801E-2</v>
      </c>
      <c r="M75" s="227">
        <v>0.14345584647026244</v>
      </c>
      <c r="N75" s="227">
        <v>8.6875269791889531E-2</v>
      </c>
      <c r="O75" s="227">
        <v>6.0375052900343062E-2</v>
      </c>
      <c r="P75" s="227">
        <v>-0.18405327457177445</v>
      </c>
      <c r="Q75" s="227">
        <v>6.0325937147103215E-2</v>
      </c>
      <c r="R75" s="227">
        <v>1.3166935246681888E-2</v>
      </c>
      <c r="S75" s="227">
        <v>2.7298143127081342E-2</v>
      </c>
      <c r="T75" s="227">
        <v>9.6966039714243557E-2</v>
      </c>
    </row>
    <row r="76" spans="1:20" ht="17.100000000000001" customHeight="1">
      <c r="A76" s="758">
        <v>28</v>
      </c>
      <c r="B76" s="759" t="s">
        <v>326</v>
      </c>
      <c r="C76" s="760"/>
      <c r="D76" s="226">
        <v>0.39288363417363503</v>
      </c>
      <c r="E76" s="226">
        <v>-0.2138103248489005</v>
      </c>
      <c r="F76" s="226">
        <v>-0.16687650665101139</v>
      </c>
      <c r="G76" s="226">
        <v>0.15262603206249814</v>
      </c>
      <c r="H76" s="226">
        <v>1.7586214028442626E-2</v>
      </c>
      <c r="I76" s="226">
        <v>-0.11511746061129235</v>
      </c>
      <c r="J76" s="226">
        <v>2.9971359973577139E-2</v>
      </c>
      <c r="K76" s="226">
        <v>7.3169732366707541E-2</v>
      </c>
      <c r="L76" s="227">
        <v>6.3236081049308446E-2</v>
      </c>
      <c r="M76" s="227">
        <v>6.4175806468790952E-2</v>
      </c>
      <c r="N76" s="227">
        <v>7.3689972822361449E-2</v>
      </c>
      <c r="O76" s="227">
        <v>7.4297092158642108E-2</v>
      </c>
      <c r="P76" s="227">
        <v>1.4503690147242843E-3</v>
      </c>
      <c r="Q76" s="227">
        <v>3.0860025957769155E-2</v>
      </c>
      <c r="R76" s="227">
        <v>2.9435842457335548E-2</v>
      </c>
      <c r="S76" s="227">
        <v>1.9327114491387132E-2</v>
      </c>
      <c r="T76" s="227">
        <v>0.22038653171670441</v>
      </c>
    </row>
    <row r="77" spans="1:20" ht="17.100000000000001" customHeight="1">
      <c r="A77" s="758">
        <v>29</v>
      </c>
      <c r="B77" s="759" t="s">
        <v>327</v>
      </c>
      <c r="C77" s="760"/>
      <c r="D77" s="226">
        <v>-0.23478714019794233</v>
      </c>
      <c r="E77" s="226">
        <v>-0.19827136904596709</v>
      </c>
      <c r="F77" s="226">
        <v>-0.29816696155558187</v>
      </c>
      <c r="G77" s="226">
        <v>-9.8499184599657674E-2</v>
      </c>
      <c r="H77" s="226">
        <v>1.2568039982219004E-2</v>
      </c>
      <c r="I77" s="226">
        <v>1.482670021400434E-2</v>
      </c>
      <c r="J77" s="226">
        <v>1.5141994494300537E-2</v>
      </c>
      <c r="K77" s="226">
        <v>1.8062584470908138E-2</v>
      </c>
      <c r="L77" s="227">
        <v>1.8309146056146419E-2</v>
      </c>
      <c r="M77" s="227">
        <v>1.8320628049184329E-2</v>
      </c>
      <c r="N77" s="227">
        <v>2.0501075822221937E-2</v>
      </c>
      <c r="O77" s="227">
        <v>2.0212417084648271E-2</v>
      </c>
      <c r="P77" s="227">
        <v>1.5216623992304612E-3</v>
      </c>
      <c r="Q77" s="227">
        <v>1.3498753563015553E-2</v>
      </c>
      <c r="R77" s="227">
        <v>0.20875905177080889</v>
      </c>
      <c r="S77" s="227">
        <v>6.0079326020860524E-2</v>
      </c>
      <c r="T77" s="227">
        <v>-0.12996890826164254</v>
      </c>
    </row>
    <row r="78" spans="1:20" ht="17.100000000000001" customHeight="1">
      <c r="A78" s="758">
        <v>36</v>
      </c>
      <c r="B78" s="759" t="s">
        <v>328</v>
      </c>
      <c r="C78" s="760"/>
      <c r="D78" s="226">
        <v>5.4329823432401669E-2</v>
      </c>
      <c r="E78" s="226">
        <v>-0.14950914753125466</v>
      </c>
      <c r="F78" s="226">
        <v>-1.73198753335293E-2</v>
      </c>
      <c r="G78" s="226">
        <v>2.656960662551322E-2</v>
      </c>
      <c r="H78" s="226">
        <v>1.4693069896958066E-2</v>
      </c>
      <c r="I78" s="226">
        <v>1.6122137480476528E-3</v>
      </c>
      <c r="J78" s="226">
        <v>2.1093040653166417E-2</v>
      </c>
      <c r="K78" s="226">
        <v>3.2961974629885704E-2</v>
      </c>
      <c r="L78" s="227">
        <v>7.8401019278521833E-2</v>
      </c>
      <c r="M78" s="227">
        <v>4.3098635790476569E-2</v>
      </c>
      <c r="N78" s="227">
        <v>0.1698257988479599</v>
      </c>
      <c r="O78" s="227">
        <v>2.4800749442364767E-2</v>
      </c>
      <c r="P78" s="227">
        <v>-0.15850623454870694</v>
      </c>
      <c r="Q78" s="227">
        <v>2.2206806022161407E-2</v>
      </c>
      <c r="R78" s="227">
        <v>0.10092218638888695</v>
      </c>
      <c r="S78" s="227">
        <v>-8.1100033511321001E-3</v>
      </c>
      <c r="T78" s="227">
        <v>6.7334737030324998E-2</v>
      </c>
    </row>
    <row r="79" spans="1:20" ht="17.100000000000001" customHeight="1">
      <c r="A79" s="758">
        <v>40</v>
      </c>
      <c r="B79" s="759" t="s">
        <v>329</v>
      </c>
      <c r="C79" s="760"/>
      <c r="D79" s="226">
        <v>6.9000000000000172E-2</v>
      </c>
      <c r="E79" s="226">
        <v>-6.5873481765251762E-3</v>
      </c>
      <c r="F79" s="226">
        <v>7.0623074967571142E-2</v>
      </c>
      <c r="G79" s="226">
        <v>-1.4440422183933488E-2</v>
      </c>
      <c r="H79" s="226">
        <v>6.1344473671725019E-2</v>
      </c>
      <c r="I79" s="226">
        <v>8.5717983935764908E-2</v>
      </c>
      <c r="J79" s="226">
        <v>3.8901979583388258E-2</v>
      </c>
      <c r="K79" s="226">
        <v>6.0137428206257226E-2</v>
      </c>
      <c r="L79" s="227">
        <v>7.1000000000000174E-2</v>
      </c>
      <c r="M79" s="227">
        <v>-7.150826524061249E-2</v>
      </c>
      <c r="N79" s="227">
        <v>4.4391143283495804E-2</v>
      </c>
      <c r="O79" s="227">
        <v>3.6821118416246135E-2</v>
      </c>
      <c r="P79" s="227">
        <v>-9.9837756852805271E-4</v>
      </c>
      <c r="Q79" s="227">
        <v>2.9028042036073343E-2</v>
      </c>
      <c r="R79" s="227">
        <v>-1.4402564227638082E-2</v>
      </c>
      <c r="S79" s="227">
        <v>8.8455222712461978E-2</v>
      </c>
      <c r="T79" s="227">
        <v>-2.2182231444253242E-2</v>
      </c>
    </row>
    <row r="80" spans="1:20" ht="17.100000000000001" customHeight="1">
      <c r="A80" s="758">
        <v>45</v>
      </c>
      <c r="B80" s="759" t="s">
        <v>205</v>
      </c>
      <c r="C80" s="760"/>
      <c r="D80" s="226">
        <v>0.27427879048105042</v>
      </c>
      <c r="E80" s="226">
        <v>-0.17878699923234209</v>
      </c>
      <c r="F80" s="226">
        <v>3.3591553363807147E-2</v>
      </c>
      <c r="G80" s="226">
        <v>3.3758214139701037E-2</v>
      </c>
      <c r="H80" s="226">
        <v>3.5193148529815588E-2</v>
      </c>
      <c r="I80" s="226">
        <v>-1.9177391924264264E-2</v>
      </c>
      <c r="J80" s="226">
        <v>3.1562908401459921E-2</v>
      </c>
      <c r="K80" s="226">
        <v>9.6631341178680108E-2</v>
      </c>
      <c r="L80" s="227">
        <v>6.0376190021539156E-2</v>
      </c>
      <c r="M80" s="227">
        <v>6.7853246559388847E-2</v>
      </c>
      <c r="N80" s="227">
        <v>7.9233052070618815E-2</v>
      </c>
      <c r="O80" s="227">
        <v>0.10290457275207388</v>
      </c>
      <c r="P80" s="227">
        <v>-9.3134605950754401E-2</v>
      </c>
      <c r="Q80" s="227">
        <v>0.18990276355927649</v>
      </c>
      <c r="R80" s="227">
        <v>3.5231759242720262E-2</v>
      </c>
      <c r="S80" s="227">
        <v>5.8521493716733985E-2</v>
      </c>
      <c r="T80" s="227">
        <v>1.987056775211804E-2</v>
      </c>
    </row>
    <row r="81" spans="1:20" ht="17.100000000000001" customHeight="1">
      <c r="A81" s="758">
        <v>50</v>
      </c>
      <c r="B81" s="759" t="s">
        <v>330</v>
      </c>
      <c r="C81" s="760"/>
      <c r="D81" s="226">
        <v>2.5384422536484985E-2</v>
      </c>
      <c r="E81" s="226">
        <v>3.0092202835217741E-2</v>
      </c>
      <c r="F81" s="226">
        <v>-1.0917184173766303E-2</v>
      </c>
      <c r="G81" s="226">
        <v>1.0891115676011642E-2</v>
      </c>
      <c r="H81" s="226">
        <v>3.4558147819622409E-2</v>
      </c>
      <c r="I81" s="226">
        <v>-2.9385922272945564E-2</v>
      </c>
      <c r="J81" s="226">
        <v>2.9625069951273453E-2</v>
      </c>
      <c r="K81" s="226">
        <v>1.3018549339093966E-2</v>
      </c>
      <c r="L81" s="227">
        <v>3.204864959688436E-2</v>
      </c>
      <c r="M81" s="227">
        <v>-6.0755203170037575E-3</v>
      </c>
      <c r="N81" s="227">
        <v>2.4756593054885423E-2</v>
      </c>
      <c r="O81" s="227">
        <v>2.2651200493687185E-2</v>
      </c>
      <c r="P81" s="227">
        <v>-2.6951363740839951E-2</v>
      </c>
      <c r="Q81" s="227">
        <v>1.0161906309270385E-2</v>
      </c>
      <c r="R81" s="227">
        <v>7.0477471752077303E-3</v>
      </c>
      <c r="S81" s="227">
        <v>-1.6660084652100227E-2</v>
      </c>
      <c r="T81" s="227">
        <v>4.3157964349290312E-2</v>
      </c>
    </row>
    <row r="82" spans="1:20" ht="17.100000000000001" customHeight="1">
      <c r="A82" s="758">
        <v>55</v>
      </c>
      <c r="B82" s="759" t="s">
        <v>331</v>
      </c>
      <c r="C82" s="760"/>
      <c r="D82" s="226">
        <v>8.8614861612464013E-2</v>
      </c>
      <c r="E82" s="226">
        <v>-0.19815209603607387</v>
      </c>
      <c r="F82" s="226">
        <v>-5.3335182102840384E-2</v>
      </c>
      <c r="G82" s="226">
        <v>2.929621057347398E-2</v>
      </c>
      <c r="H82" s="226">
        <v>0.14649888355334584</v>
      </c>
      <c r="I82" s="226">
        <v>-6.2740893932154984E-3</v>
      </c>
      <c r="J82" s="226">
        <v>0.15699462507359319</v>
      </c>
      <c r="K82" s="226">
        <v>1.5646163627909271E-2</v>
      </c>
      <c r="L82" s="227">
        <v>0.17798232447954621</v>
      </c>
      <c r="M82" s="227">
        <v>-8.5990739355850443E-2</v>
      </c>
      <c r="N82" s="227">
        <v>-0.37868546495919952</v>
      </c>
      <c r="O82" s="227">
        <v>0.15557468353555448</v>
      </c>
      <c r="P82" s="227">
        <v>-0.55825494434104939</v>
      </c>
      <c r="Q82" s="227">
        <v>0.50066319232124767</v>
      </c>
      <c r="R82" s="227">
        <v>0.45151953701090797</v>
      </c>
      <c r="S82" s="227">
        <v>0.10092453341887531</v>
      </c>
      <c r="T82" s="227">
        <v>0.15314052071771633</v>
      </c>
    </row>
    <row r="83" spans="1:20" ht="17.100000000000001" customHeight="1">
      <c r="A83" s="758">
        <v>60</v>
      </c>
      <c r="B83" s="759" t="s">
        <v>332</v>
      </c>
      <c r="C83" s="760"/>
      <c r="D83" s="226">
        <v>7.134313914833279E-2</v>
      </c>
      <c r="E83" s="226">
        <v>-0.13195232605368645</v>
      </c>
      <c r="F83" s="226">
        <v>5.14682596823548E-2</v>
      </c>
      <c r="G83" s="226">
        <v>4.6759393471592192E-2</v>
      </c>
      <c r="H83" s="226">
        <v>2.9116807194917715E-2</v>
      </c>
      <c r="I83" s="226">
        <v>-1.3728392919520438E-2</v>
      </c>
      <c r="J83" s="226">
        <v>9.9681777028526319E-3</v>
      </c>
      <c r="K83" s="226">
        <v>-2.6565583256447423E-2</v>
      </c>
      <c r="L83" s="227">
        <v>-2.4339524788875133E-2</v>
      </c>
      <c r="M83" s="227">
        <v>0.21467683908464652</v>
      </c>
      <c r="N83" s="227">
        <v>-3.556360994811969E-2</v>
      </c>
      <c r="O83" s="227">
        <v>4.7700756456595217E-2</v>
      </c>
      <c r="P83" s="227">
        <v>-6.444487799899723E-2</v>
      </c>
      <c r="Q83" s="227">
        <v>5.0901413464238043E-2</v>
      </c>
      <c r="R83" s="227">
        <v>2.4282941174034178E-2</v>
      </c>
      <c r="S83" s="227">
        <v>5.1852490198989631E-2</v>
      </c>
      <c r="T83" s="227">
        <v>0.11326877499519594</v>
      </c>
    </row>
    <row r="84" spans="1:20" ht="17.100000000000001" customHeight="1">
      <c r="A84" s="758">
        <v>64</v>
      </c>
      <c r="B84" s="759" t="s">
        <v>333</v>
      </c>
      <c r="C84" s="760"/>
      <c r="D84" s="226">
        <v>0.20070507439406438</v>
      </c>
      <c r="E84" s="226">
        <v>0.13988672338419694</v>
      </c>
      <c r="F84" s="226">
        <v>9.5016019571912746E-2</v>
      </c>
      <c r="G84" s="226">
        <v>4.5921333108186468E-2</v>
      </c>
      <c r="H84" s="226">
        <v>-0.10388667699952447</v>
      </c>
      <c r="I84" s="226">
        <v>0.203797962570061</v>
      </c>
      <c r="J84" s="226">
        <v>1.2436684145414212E-2</v>
      </c>
      <c r="K84" s="226">
        <v>2.5607258512601927E-2</v>
      </c>
      <c r="L84" s="227">
        <v>0.11468884533122337</v>
      </c>
      <c r="M84" s="227">
        <v>3.6856994078238614E-2</v>
      </c>
      <c r="N84" s="227">
        <v>0.13393978746398716</v>
      </c>
      <c r="O84" s="227">
        <v>0.10305335280872718</v>
      </c>
      <c r="P84" s="227">
        <v>0.1952284551358876</v>
      </c>
      <c r="Q84" s="227">
        <v>6.3583600991098166E-2</v>
      </c>
      <c r="R84" s="227">
        <v>9.7863045626918055E-2</v>
      </c>
      <c r="S84" s="227">
        <v>0.12915617688277226</v>
      </c>
      <c r="T84" s="227">
        <v>3.6018459445671835E-2</v>
      </c>
    </row>
    <row r="85" spans="1:20" ht="17.100000000000001" customHeight="1">
      <c r="A85" s="758">
        <v>65</v>
      </c>
      <c r="B85" s="759" t="s">
        <v>334</v>
      </c>
      <c r="C85" s="760"/>
      <c r="D85" s="226">
        <v>-6.6916261700403101E-2</v>
      </c>
      <c r="E85" s="226">
        <v>0.13174378594384639</v>
      </c>
      <c r="F85" s="226">
        <v>-3.765496314544603E-2</v>
      </c>
      <c r="G85" s="226">
        <v>7.913932522547551E-2</v>
      </c>
      <c r="H85" s="226">
        <v>5.7212090579670916E-2</v>
      </c>
      <c r="I85" s="226">
        <v>5.3594557650980423E-2</v>
      </c>
      <c r="J85" s="226">
        <v>0.14885351681051984</v>
      </c>
      <c r="K85" s="226">
        <v>0.16545418029155567</v>
      </c>
      <c r="L85" s="227">
        <v>7.6114262025242407E-2</v>
      </c>
      <c r="M85" s="227">
        <v>0.14559619137409663</v>
      </c>
      <c r="N85" s="227">
        <v>1.2739486503817066E-2</v>
      </c>
      <c r="O85" s="227">
        <v>0.11666270737960538</v>
      </c>
      <c r="P85" s="227">
        <v>4.9943430979533243E-3</v>
      </c>
      <c r="Q85" s="227">
        <v>0.12455852547024571</v>
      </c>
      <c r="R85" s="227">
        <v>3.6396379113589949E-2</v>
      </c>
      <c r="S85" s="227">
        <v>0.14292181242804891</v>
      </c>
      <c r="T85" s="227">
        <v>0.10847530259130345</v>
      </c>
    </row>
    <row r="86" spans="1:20" ht="17.100000000000001" customHeight="1">
      <c r="A86" s="758">
        <v>71</v>
      </c>
      <c r="B86" s="759" t="s">
        <v>335</v>
      </c>
      <c r="C86" s="760"/>
      <c r="D86" s="226">
        <v>6.0436022670821377E-2</v>
      </c>
      <c r="E86" s="226">
        <v>-4.8216515153705064E-2</v>
      </c>
      <c r="F86" s="226">
        <v>2.8950465514906432E-2</v>
      </c>
      <c r="G86" s="226">
        <v>6.7132826137590307E-3</v>
      </c>
      <c r="H86" s="226">
        <v>3.0357717478384227E-2</v>
      </c>
      <c r="I86" s="226">
        <v>6.1803447579537707E-2</v>
      </c>
      <c r="J86" s="226">
        <v>1.6722898871026182E-2</v>
      </c>
      <c r="K86" s="226">
        <v>2.8749329486216224E-2</v>
      </c>
      <c r="L86" s="227">
        <v>9.5878246825598756E-2</v>
      </c>
      <c r="M86" s="227">
        <v>2.8076861948820087E-2</v>
      </c>
      <c r="N86" s="227">
        <v>-3.5670865137512608E-3</v>
      </c>
      <c r="O86" s="227">
        <v>2.8692231699513737E-2</v>
      </c>
      <c r="P86" s="227">
        <v>-8.0651567402766466E-2</v>
      </c>
      <c r="Q86" s="227">
        <v>2.6115900720769414E-2</v>
      </c>
      <c r="R86" s="227">
        <v>1.5675273855791927E-2</v>
      </c>
      <c r="S86" s="227">
        <v>-7.8801501189034173E-3</v>
      </c>
      <c r="T86" s="227">
        <v>-1.5922617628849833E-2</v>
      </c>
    </row>
    <row r="87" spans="1:20" ht="17.100000000000001" customHeight="1">
      <c r="A87" s="758">
        <v>75</v>
      </c>
      <c r="B87" s="759" t="s">
        <v>73</v>
      </c>
      <c r="C87" s="760"/>
      <c r="D87" s="226">
        <v>0.10366785167266213</v>
      </c>
      <c r="E87" s="226">
        <v>-3.1504387105087739E-2</v>
      </c>
      <c r="F87" s="226">
        <v>-3.1064694351275346E-2</v>
      </c>
      <c r="G87" s="226">
        <v>-2.9997787988057412E-2</v>
      </c>
      <c r="H87" s="226">
        <v>-1.8944007378466354E-2</v>
      </c>
      <c r="I87" s="226">
        <v>-1.7637321013172724E-2</v>
      </c>
      <c r="J87" s="226">
        <v>1.0682160518223016E-2</v>
      </c>
      <c r="K87" s="226">
        <v>-1.921255137121558E-2</v>
      </c>
      <c r="L87" s="227">
        <v>-1.1003964697886559E-2</v>
      </c>
      <c r="M87" s="227">
        <v>2.1879981561254702E-2</v>
      </c>
      <c r="N87" s="227">
        <v>-2.4168070916137929E-2</v>
      </c>
      <c r="O87" s="227">
        <v>7.7083052217690184E-3</v>
      </c>
      <c r="P87" s="227">
        <v>-2.807610342848188E-2</v>
      </c>
      <c r="Q87" s="227">
        <v>3.520674136113211E-2</v>
      </c>
      <c r="R87" s="227">
        <v>-1.1066757697473228E-2</v>
      </c>
      <c r="S87" s="227">
        <v>-2.8326095677859708E-3</v>
      </c>
      <c r="T87" s="227">
        <v>2.5876422276516209E-3</v>
      </c>
    </row>
    <row r="88" spans="1:20" ht="17.100000000000001" customHeight="1">
      <c r="A88" s="758">
        <v>80</v>
      </c>
      <c r="B88" s="759" t="s">
        <v>336</v>
      </c>
      <c r="C88" s="760"/>
      <c r="D88" s="226">
        <v>-0.12353539555158588</v>
      </c>
      <c r="E88" s="226">
        <v>-5.2523656036486233E-2</v>
      </c>
      <c r="F88" s="226">
        <v>-8.3765890101841212E-3</v>
      </c>
      <c r="G88" s="226">
        <v>-0.12990663194152607</v>
      </c>
      <c r="H88" s="226">
        <v>9.3482597553569358E-2</v>
      </c>
      <c r="I88" s="226">
        <v>-8.5206502712160459E-2</v>
      </c>
      <c r="J88" s="226">
        <v>-5.1933959233549154E-2</v>
      </c>
      <c r="K88" s="226">
        <v>-1.3740494163385408E-2</v>
      </c>
      <c r="L88" s="227">
        <v>-5.5399012341107112E-2</v>
      </c>
      <c r="M88" s="227">
        <v>0.10287718498181042</v>
      </c>
      <c r="N88" s="227">
        <v>0.1621641099746296</v>
      </c>
      <c r="O88" s="227">
        <v>1.7170351365535241E-2</v>
      </c>
      <c r="P88" s="227">
        <v>-0.1292465349620282</v>
      </c>
      <c r="Q88" s="227">
        <v>0.15325347261518085</v>
      </c>
      <c r="R88" s="227">
        <v>3.5520336354476045E-2</v>
      </c>
      <c r="S88" s="227">
        <v>-9.2105811658213632E-2</v>
      </c>
      <c r="T88" s="227">
        <v>2.4763005396724713E-2</v>
      </c>
    </row>
    <row r="89" spans="1:20" ht="17.100000000000001" customHeight="1">
      <c r="A89" s="758">
        <v>85</v>
      </c>
      <c r="B89" s="759" t="s">
        <v>337</v>
      </c>
      <c r="C89" s="760"/>
      <c r="D89" s="226">
        <v>-6.4586420291312674E-4</v>
      </c>
      <c r="E89" s="226">
        <v>-3.9788147085912606E-2</v>
      </c>
      <c r="F89" s="226">
        <v>-2.5102524996193032E-2</v>
      </c>
      <c r="G89" s="226">
        <v>1.2583711629156058E-2</v>
      </c>
      <c r="H89" s="226">
        <v>-8.2403625786168222E-3</v>
      </c>
      <c r="I89" s="226">
        <v>1.679953888405139E-3</v>
      </c>
      <c r="J89" s="226">
        <v>-2.1450746971563017E-3</v>
      </c>
      <c r="K89" s="226">
        <v>-1.0299588821402472E-2</v>
      </c>
      <c r="L89" s="227">
        <v>2.8678472713868475E-2</v>
      </c>
      <c r="M89" s="227">
        <v>5.4669856437339126E-2</v>
      </c>
      <c r="N89" s="227">
        <v>-1.3409306678930921E-2</v>
      </c>
      <c r="O89" s="227">
        <v>2.4541272511335865E-2</v>
      </c>
      <c r="P89" s="227">
        <v>0.15167758541615828</v>
      </c>
      <c r="Q89" s="227">
        <v>-9.0497196483563247E-2</v>
      </c>
      <c r="R89" s="227">
        <v>7.0911433673353397E-2</v>
      </c>
      <c r="S89" s="227">
        <v>7.8992068141570115E-4</v>
      </c>
      <c r="T89" s="227">
        <v>1.0610660710998143E-2</v>
      </c>
    </row>
    <row r="90" spans="1:20" ht="17.100000000000001" customHeight="1">
      <c r="A90" s="758">
        <v>91</v>
      </c>
      <c r="B90" s="759" t="s">
        <v>338</v>
      </c>
      <c r="C90" s="760"/>
      <c r="D90" s="226">
        <v>-1.8716854069053879E-2</v>
      </c>
      <c r="E90" s="226">
        <v>2.0572401547944263E-2</v>
      </c>
      <c r="F90" s="226">
        <v>-7.4724366453650104E-2</v>
      </c>
      <c r="G90" s="226">
        <v>-2.3849535188733673E-2</v>
      </c>
      <c r="H90" s="226">
        <v>2.5040700165045227E-2</v>
      </c>
      <c r="I90" s="226">
        <v>8.2496692615591449E-2</v>
      </c>
      <c r="J90" s="226">
        <v>3.0677993040527429E-2</v>
      </c>
      <c r="K90" s="226">
        <v>-9.3046572031636465E-3</v>
      </c>
      <c r="L90" s="227">
        <v>2.916640947649074E-2</v>
      </c>
      <c r="M90" s="227">
        <v>1.4496222340798948E-2</v>
      </c>
      <c r="N90" s="227">
        <v>0.23511070003074175</v>
      </c>
      <c r="O90" s="227">
        <v>-0.13920542126763713</v>
      </c>
      <c r="P90" s="227">
        <v>-9.3433643034381064E-2</v>
      </c>
      <c r="Q90" s="227">
        <v>-0.12321676108277524</v>
      </c>
      <c r="R90" s="227">
        <v>-2.2015675728433215E-2</v>
      </c>
      <c r="S90" s="227">
        <v>-5.7165954922300144E-2</v>
      </c>
      <c r="T90" s="227">
        <v>-0.10613825196289339</v>
      </c>
    </row>
    <row r="91" spans="1:20" ht="17.100000000000001" customHeight="1" thickBot="1">
      <c r="A91" s="762"/>
      <c r="B91" s="763"/>
      <c r="C91" s="771"/>
      <c r="D91" s="228"/>
      <c r="E91" s="228"/>
      <c r="F91" s="228"/>
      <c r="G91" s="228"/>
      <c r="H91" s="228"/>
      <c r="I91" s="228"/>
      <c r="J91" s="228"/>
      <c r="K91" s="228"/>
      <c r="L91" s="228"/>
      <c r="M91" s="228"/>
      <c r="N91" s="228"/>
      <c r="O91" s="228"/>
      <c r="P91" s="228"/>
      <c r="Q91" s="772"/>
      <c r="R91" s="228"/>
      <c r="S91" s="772"/>
      <c r="T91" s="772"/>
    </row>
    <row r="92" spans="1:20" ht="17.100000000000001" customHeight="1" thickTop="1">
      <c r="B92" s="743" t="s">
        <v>410</v>
      </c>
    </row>
    <row r="93" spans="1:20" ht="17.100000000000001" customHeight="1">
      <c r="A93" s="743"/>
      <c r="B93" s="743" t="s">
        <v>285</v>
      </c>
    </row>
    <row r="94" spans="1:20" ht="30.6" customHeight="1">
      <c r="A94" s="805" t="s">
        <v>368</v>
      </c>
      <c r="B94" s="805"/>
      <c r="C94" s="805"/>
      <c r="D94" s="805"/>
      <c r="E94" s="805"/>
      <c r="F94" s="805"/>
      <c r="G94" s="805"/>
      <c r="H94" s="805"/>
      <c r="I94" s="805"/>
      <c r="J94" s="805"/>
      <c r="K94" s="805"/>
      <c r="L94" s="805"/>
      <c r="M94" s="805"/>
      <c r="N94" s="805"/>
      <c r="O94" s="805"/>
      <c r="P94" s="805"/>
      <c r="Q94" s="805"/>
      <c r="R94" s="805"/>
      <c r="S94" s="805"/>
      <c r="T94" s="805"/>
    </row>
    <row r="95" spans="1:20" ht="17.100000000000001" customHeight="1"/>
    <row r="96" spans="1:20" ht="17.100000000000001" customHeight="1"/>
    <row r="97" spans="1:20" ht="17.100000000000001" customHeight="1">
      <c r="A97" s="806" t="s">
        <v>375</v>
      </c>
      <c r="B97" s="808" t="s">
        <v>341</v>
      </c>
      <c r="C97" s="793"/>
      <c r="D97" s="793"/>
      <c r="E97" s="793"/>
      <c r="F97" s="793"/>
      <c r="G97" s="793"/>
      <c r="H97" s="793"/>
      <c r="I97" s="793"/>
      <c r="J97" s="793"/>
      <c r="K97" s="793"/>
      <c r="L97" s="793"/>
      <c r="M97" s="793"/>
      <c r="N97" s="793"/>
      <c r="O97" s="793"/>
      <c r="P97" s="793"/>
      <c r="Q97" s="793"/>
      <c r="R97" s="793"/>
      <c r="S97" s="793"/>
      <c r="T97" s="793"/>
    </row>
    <row r="98" spans="1:20" ht="24" customHeight="1" thickBot="1">
      <c r="A98" s="807"/>
      <c r="B98" s="809"/>
      <c r="C98" s="766">
        <v>2007</v>
      </c>
      <c r="D98" s="766">
        <v>2008</v>
      </c>
      <c r="E98" s="766">
        <v>2009</v>
      </c>
      <c r="F98" s="766">
        <v>2010</v>
      </c>
      <c r="G98" s="766">
        <v>2011</v>
      </c>
      <c r="H98" s="766">
        <v>2012</v>
      </c>
      <c r="I98" s="766">
        <v>2013</v>
      </c>
      <c r="J98" s="766" t="s">
        <v>318</v>
      </c>
      <c r="K98" s="766" t="s">
        <v>319</v>
      </c>
      <c r="L98" s="766" t="s">
        <v>320</v>
      </c>
      <c r="M98" s="766">
        <v>2017</v>
      </c>
      <c r="N98" s="766">
        <v>2018</v>
      </c>
      <c r="O98" s="766">
        <v>2019</v>
      </c>
      <c r="P98" s="766">
        <v>2020</v>
      </c>
      <c r="Q98" s="766">
        <v>2021</v>
      </c>
      <c r="R98" s="766">
        <v>2022</v>
      </c>
      <c r="S98" s="766">
        <v>2023</v>
      </c>
      <c r="T98" s="766">
        <v>2024</v>
      </c>
    </row>
    <row r="99" spans="1:20" ht="17.100000000000001" customHeight="1" thickTop="1">
      <c r="A99" s="758">
        <v>1</v>
      </c>
      <c r="B99" s="759" t="s">
        <v>37</v>
      </c>
      <c r="C99" s="227">
        <v>0.20246671440912228</v>
      </c>
      <c r="D99" s="227">
        <v>0.19622962198067762</v>
      </c>
      <c r="E99" s="227">
        <v>0.21364278343826604</v>
      </c>
      <c r="F99" s="227">
        <v>0.21351381906473949</v>
      </c>
      <c r="G99" s="227">
        <v>0.21359354665629471</v>
      </c>
      <c r="H99" s="227">
        <v>0.21393307560092245</v>
      </c>
      <c r="I99" s="227">
        <v>0.1930483533746733</v>
      </c>
      <c r="J99" s="227">
        <v>0.18851918776351523</v>
      </c>
      <c r="K99" s="227">
        <v>0.17953603829811743</v>
      </c>
      <c r="L99" s="227">
        <v>0.17463993509028791</v>
      </c>
      <c r="M99" s="227">
        <v>0.16879614636071902</v>
      </c>
      <c r="N99" s="227">
        <v>0.17259213014636138</v>
      </c>
      <c r="O99" s="227">
        <v>0.17599345565531882</v>
      </c>
      <c r="P99" s="227">
        <v>0.18813150780058774</v>
      </c>
      <c r="Q99" s="227">
        <v>0.17398141787583998</v>
      </c>
      <c r="R99" s="227">
        <v>0.17298548750084175</v>
      </c>
      <c r="S99" s="227">
        <v>0.17203241518210022</v>
      </c>
      <c r="T99" s="227">
        <v>0.17244647904387536</v>
      </c>
    </row>
    <row r="100" spans="1:20" ht="17.100000000000001" customHeight="1">
      <c r="A100" s="758">
        <v>3</v>
      </c>
      <c r="B100" s="759" t="s">
        <v>321</v>
      </c>
      <c r="C100" s="227">
        <v>8.1939251895176757E-2</v>
      </c>
      <c r="D100" s="227">
        <v>7.809786148218778E-2</v>
      </c>
      <c r="E100" s="227">
        <v>8.0464267260408603E-2</v>
      </c>
      <c r="F100" s="227">
        <v>7.3869914126393654E-2</v>
      </c>
      <c r="G100" s="227">
        <v>7.6319915310959524E-2</v>
      </c>
      <c r="H100" s="227">
        <v>7.4832616328417312E-2</v>
      </c>
      <c r="I100" s="227">
        <v>7.4471295359983716E-2</v>
      </c>
      <c r="J100" s="227">
        <v>7.4342355908983956E-2</v>
      </c>
      <c r="K100" s="227">
        <v>7.3832532171501167E-2</v>
      </c>
      <c r="L100" s="227">
        <v>7.2922905393253287E-2</v>
      </c>
      <c r="M100" s="227">
        <v>7.1678916042848276E-2</v>
      </c>
      <c r="N100" s="227">
        <v>6.6711226959259379E-2</v>
      </c>
      <c r="O100" s="227">
        <v>6.4786389720791232E-2</v>
      </c>
      <c r="P100" s="227">
        <v>7.1302177368461367E-2</v>
      </c>
      <c r="Q100" s="227">
        <v>6.3286653374600696E-2</v>
      </c>
      <c r="R100" s="227">
        <v>6.3792676199882256E-2</v>
      </c>
      <c r="S100" s="227">
        <v>6.8665288549008732E-2</v>
      </c>
      <c r="T100" s="227">
        <v>7.0527709229662006E-2</v>
      </c>
    </row>
    <row r="101" spans="1:20" ht="17.100000000000001" customHeight="1">
      <c r="A101" s="758">
        <v>2</v>
      </c>
      <c r="B101" s="759" t="s">
        <v>39</v>
      </c>
      <c r="C101" s="227">
        <v>1.0991598258134606E-2</v>
      </c>
      <c r="D101" s="227">
        <v>1.0463370964441669E-2</v>
      </c>
      <c r="E101" s="227">
        <v>1.4062634955807217E-2</v>
      </c>
      <c r="F101" s="227">
        <v>1.4229460851497922E-2</v>
      </c>
      <c r="G101" s="227">
        <v>1.3591024225158628E-2</v>
      </c>
      <c r="H101" s="227">
        <v>1.1427481316570084E-2</v>
      </c>
      <c r="I101" s="227">
        <v>1.1994402762993149E-2</v>
      </c>
      <c r="J101" s="227">
        <v>1.2354974806006839E-2</v>
      </c>
      <c r="K101" s="227">
        <v>1.2229399519030782E-2</v>
      </c>
      <c r="L101" s="227">
        <v>1.1906481773264222E-2</v>
      </c>
      <c r="M101" s="227">
        <v>1.1743684678034719E-2</v>
      </c>
      <c r="N101" s="227">
        <v>1.152433861670658E-2</v>
      </c>
      <c r="O101" s="227">
        <v>1.1035455069619992E-2</v>
      </c>
      <c r="P101" s="227">
        <v>1.2421569077218112E-2</v>
      </c>
      <c r="Q101" s="227">
        <v>1.2008362950627027E-2</v>
      </c>
      <c r="R101" s="227">
        <v>8.7673013435215774E-3</v>
      </c>
      <c r="S101" s="227">
        <v>7.5054319445607654E-3</v>
      </c>
      <c r="T101" s="227">
        <v>6.3477661298902083E-3</v>
      </c>
    </row>
    <row r="102" spans="1:20" ht="17.100000000000001" customHeight="1">
      <c r="A102" s="758">
        <v>10</v>
      </c>
      <c r="B102" s="759" t="s">
        <v>322</v>
      </c>
      <c r="C102" s="227">
        <v>7.3689256731443546E-3</v>
      </c>
      <c r="D102" s="227">
        <v>8.5055692935809245E-3</v>
      </c>
      <c r="E102" s="227">
        <v>1.0187721058002894E-2</v>
      </c>
      <c r="F102" s="227">
        <v>1.315989314839984E-2</v>
      </c>
      <c r="G102" s="227">
        <v>1.33066738414746E-2</v>
      </c>
      <c r="H102" s="227">
        <v>2.0364107529075109E-2</v>
      </c>
      <c r="I102" s="227">
        <v>5.2871550731549401E-2</v>
      </c>
      <c r="J102" s="227">
        <v>5.8808387995064181E-2</v>
      </c>
      <c r="K102" s="227">
        <v>6.4729191196645178E-2</v>
      </c>
      <c r="L102" s="227">
        <v>6.4421201589415653E-2</v>
      </c>
      <c r="M102" s="227">
        <v>6.833823899788298E-2</v>
      </c>
      <c r="N102" s="227">
        <v>6.6352039081099365E-2</v>
      </c>
      <c r="O102" s="227">
        <v>6.9333349111248513E-2</v>
      </c>
      <c r="P102" s="227">
        <v>3.2795113673834538E-2</v>
      </c>
      <c r="Q102" s="227">
        <v>4.4556729586960067E-2</v>
      </c>
      <c r="R102" s="227">
        <v>4.8596175741539745E-2</v>
      </c>
      <c r="S102" s="227">
        <v>5.2346932318816389E-2</v>
      </c>
      <c r="T102" s="227">
        <v>4.754108497773369E-2</v>
      </c>
    </row>
    <row r="103" spans="1:20" ht="17.100000000000001" customHeight="1">
      <c r="A103" s="758">
        <v>15</v>
      </c>
      <c r="B103" s="759" t="s">
        <v>339</v>
      </c>
      <c r="C103" s="227">
        <v>4.5307904709532908E-2</v>
      </c>
      <c r="D103" s="227">
        <v>4.4761736935597735E-2</v>
      </c>
      <c r="E103" s="227">
        <v>4.5201817687393724E-2</v>
      </c>
      <c r="F103" s="227">
        <v>4.5786843377163884E-2</v>
      </c>
      <c r="G103" s="227">
        <v>4.4620784982004467E-2</v>
      </c>
      <c r="H103" s="227">
        <v>4.4384799470527064E-2</v>
      </c>
      <c r="I103" s="227">
        <v>4.244610207986467E-2</v>
      </c>
      <c r="J103" s="227">
        <v>4.2237933774497818E-2</v>
      </c>
      <c r="K103" s="227">
        <v>4.231167690260558E-2</v>
      </c>
      <c r="L103" s="227">
        <v>4.2569532524429035E-2</v>
      </c>
      <c r="M103" s="227">
        <v>4.2283152893609226E-2</v>
      </c>
      <c r="N103" s="227">
        <v>4.2804803427442917E-2</v>
      </c>
      <c r="O103" s="227">
        <v>4.2214865124871714E-2</v>
      </c>
      <c r="P103" s="227">
        <v>4.0111318794912677E-2</v>
      </c>
      <c r="Q103" s="227">
        <v>4.5237228511431388E-2</v>
      </c>
      <c r="R103" s="227">
        <v>4.5760938928353735E-2</v>
      </c>
      <c r="S103" s="227">
        <v>4.5991226256770573E-2</v>
      </c>
      <c r="T103" s="227">
        <v>4.6196176610278909E-2</v>
      </c>
    </row>
    <row r="104" spans="1:20" ht="17.100000000000001" customHeight="1">
      <c r="A104" s="758">
        <v>17</v>
      </c>
      <c r="B104" s="759" t="s">
        <v>324</v>
      </c>
      <c r="C104" s="227">
        <v>1.1877427621788368E-2</v>
      </c>
      <c r="D104" s="227">
        <v>1.1272807906181129E-2</v>
      </c>
      <c r="E104" s="227">
        <v>9.2939504667301498E-3</v>
      </c>
      <c r="F104" s="227">
        <v>8.7448860433001173E-3</v>
      </c>
      <c r="G104" s="227">
        <v>8.5911067648806166E-3</v>
      </c>
      <c r="H104" s="227">
        <v>8.556278825759182E-3</v>
      </c>
      <c r="I104" s="227">
        <v>8.6704336393560802E-3</v>
      </c>
      <c r="J104" s="227">
        <v>8.5692270184757145E-3</v>
      </c>
      <c r="K104" s="227">
        <v>8.3478707665049882E-3</v>
      </c>
      <c r="L104" s="227">
        <v>8.6562870634966059E-3</v>
      </c>
      <c r="M104" s="227">
        <v>9.093756795096556E-3</v>
      </c>
      <c r="N104" s="227">
        <v>9.3166864656366571E-3</v>
      </c>
      <c r="O104" s="227">
        <v>9.5572577023159914E-3</v>
      </c>
      <c r="P104" s="227">
        <v>8.8223792405228759E-3</v>
      </c>
      <c r="Q104" s="227">
        <v>1.0806733454298688E-2</v>
      </c>
      <c r="R104" s="227">
        <v>1.1614445956464579E-2</v>
      </c>
      <c r="S104" s="227">
        <v>1.0506084711346845E-2</v>
      </c>
      <c r="T104" s="227">
        <v>1.1351959679369987E-2</v>
      </c>
    </row>
    <row r="105" spans="1:20" ht="17.100000000000001" customHeight="1">
      <c r="A105" s="758">
        <v>20</v>
      </c>
      <c r="B105" s="759" t="s">
        <v>325</v>
      </c>
      <c r="C105" s="227">
        <v>1.0664927303370675E-2</v>
      </c>
      <c r="D105" s="227">
        <v>9.5067624782397518E-3</v>
      </c>
      <c r="E105" s="227">
        <v>1.0085687035974301E-2</v>
      </c>
      <c r="F105" s="227">
        <v>1.1064628207589111E-2</v>
      </c>
      <c r="G105" s="227">
        <v>1.0475647735439731E-2</v>
      </c>
      <c r="H105" s="227">
        <v>1.0231857986484825E-2</v>
      </c>
      <c r="I105" s="227">
        <v>1.032512190684624E-2</v>
      </c>
      <c r="J105" s="227">
        <v>1.021257778854962E-2</v>
      </c>
      <c r="K105" s="227">
        <v>1.0448499547644095E-2</v>
      </c>
      <c r="L105" s="227">
        <v>1.0801908567145127E-2</v>
      </c>
      <c r="M105" s="227">
        <v>1.0156361346294752E-2</v>
      </c>
      <c r="N105" s="227">
        <v>1.0360722855705322E-2</v>
      </c>
      <c r="O105" s="227">
        <v>1.0080991247698779E-2</v>
      </c>
      <c r="P105" s="227">
        <v>9.7081355295185537E-3</v>
      </c>
      <c r="Q105" s="227">
        <v>9.3615504380171848E-3</v>
      </c>
      <c r="R105" s="227">
        <v>1.0914666199005402E-2</v>
      </c>
      <c r="S105" s="227">
        <v>9.8437020163327175E-3</v>
      </c>
      <c r="T105" s="227">
        <v>1.1291730816883522E-2</v>
      </c>
    </row>
    <row r="106" spans="1:20" ht="17.100000000000001" customHeight="1">
      <c r="A106" s="758">
        <v>26</v>
      </c>
      <c r="B106" s="759" t="s">
        <v>41</v>
      </c>
      <c r="C106" s="227">
        <v>3.6892572996956112E-3</v>
      </c>
      <c r="D106" s="227">
        <v>3.9025749701886644E-3</v>
      </c>
      <c r="E106" s="227">
        <v>3.7345705094891219E-3</v>
      </c>
      <c r="F106" s="227">
        <v>3.8597262695147729E-3</v>
      </c>
      <c r="G106" s="227">
        <v>3.9589886988246675E-3</v>
      </c>
      <c r="H106" s="227">
        <v>3.9408428412490539E-3</v>
      </c>
      <c r="I106" s="227">
        <v>3.6324651922248438E-3</v>
      </c>
      <c r="J106" s="227">
        <v>3.640412775564613E-3</v>
      </c>
      <c r="K106" s="227">
        <v>3.6545383955375642E-3</v>
      </c>
      <c r="L106" s="227">
        <v>3.7100842944518715E-3</v>
      </c>
      <c r="M106" s="227">
        <v>4.0711349008782536E-3</v>
      </c>
      <c r="N106" s="227">
        <v>4.3848740740874909E-3</v>
      </c>
      <c r="O106" s="227">
        <v>4.4064897018346811E-3</v>
      </c>
      <c r="P106" s="227">
        <v>3.935504743475168E-3</v>
      </c>
      <c r="Q106" s="227">
        <v>3.9255569119661295E-3</v>
      </c>
      <c r="R106" s="227">
        <v>3.8194892118448131E-3</v>
      </c>
      <c r="S106" s="227">
        <v>3.7680115971449415E-3</v>
      </c>
      <c r="T106" s="227">
        <v>3.9719088960811517E-3</v>
      </c>
    </row>
    <row r="107" spans="1:20" ht="17.100000000000001" customHeight="1">
      <c r="A107" s="758">
        <v>28</v>
      </c>
      <c r="B107" s="759" t="s">
        <v>326</v>
      </c>
      <c r="C107" s="227">
        <v>1.031086690400854E-2</v>
      </c>
      <c r="D107" s="227">
        <v>1.3536282799369708E-2</v>
      </c>
      <c r="E107" s="227">
        <v>1.091818728793977E-2</v>
      </c>
      <c r="F107" s="227">
        <v>9.1129773165153742E-3</v>
      </c>
      <c r="G107" s="227">
        <v>1.0374949237891158E-2</v>
      </c>
      <c r="H107" s="227">
        <v>1.0229661966370686E-2</v>
      </c>
      <c r="I107" s="227">
        <v>8.8757281802075722E-3</v>
      </c>
      <c r="J107" s="227">
        <v>8.8606719224751333E-3</v>
      </c>
      <c r="K107" s="227">
        <v>9.319164268005482E-3</v>
      </c>
      <c r="L107" s="227">
        <v>9.5513248852249575E-3</v>
      </c>
      <c r="M107" s="227">
        <v>9.7541474385633795E-3</v>
      </c>
      <c r="N107" s="227">
        <v>1.0378393624952045E-2</v>
      </c>
      <c r="O107" s="227">
        <v>1.0566488157537243E-2</v>
      </c>
      <c r="P107" s="227">
        <v>1.1582597865638899E-2</v>
      </c>
      <c r="Q107" s="227">
        <v>1.1232259550486035E-2</v>
      </c>
      <c r="R107" s="227">
        <v>1.1104254763100493E-2</v>
      </c>
      <c r="S107" s="227">
        <v>1.0869596784344024E-2</v>
      </c>
      <c r="T107" s="227">
        <v>1.2746903704529616E-2</v>
      </c>
    </row>
    <row r="108" spans="1:20" ht="17.100000000000001" customHeight="1">
      <c r="A108" s="758">
        <v>29</v>
      </c>
      <c r="B108" s="759" t="s">
        <v>327</v>
      </c>
      <c r="C108" s="227">
        <v>4.1904559108019521E-3</v>
      </c>
      <c r="D108" s="227">
        <v>3.022267758732748E-3</v>
      </c>
      <c r="E108" s="227">
        <v>2.4859026430185879E-3</v>
      </c>
      <c r="F108" s="227">
        <v>1.7479068836641386E-3</v>
      </c>
      <c r="G108" s="227">
        <v>1.5564016549856402E-3</v>
      </c>
      <c r="H108" s="227">
        <v>1.5270385017443909E-3</v>
      </c>
      <c r="I108" s="227">
        <v>1.5194938867413759E-3</v>
      </c>
      <c r="J108" s="227">
        <v>1.4950759854574676E-3</v>
      </c>
      <c r="K108" s="227">
        <v>1.491693638261748E-3</v>
      </c>
      <c r="L108" s="227">
        <v>1.4642533510833193E-3</v>
      </c>
      <c r="M108" s="227">
        <v>1.430912524207703E-3</v>
      </c>
      <c r="N108" s="227">
        <v>1.4470664579282731E-3</v>
      </c>
      <c r="O108" s="227">
        <v>1.3991208034688906E-3</v>
      </c>
      <c r="P108" s="227">
        <v>1.5337742359424614E-3</v>
      </c>
      <c r="Q108" s="227">
        <v>1.4623324254628368E-3</v>
      </c>
      <c r="R108" s="227">
        <v>1.6974963568782207E-3</v>
      </c>
      <c r="S108" s="227">
        <v>1.7280553770422544E-3</v>
      </c>
      <c r="T108" s="227">
        <v>1.4447286780878733E-3</v>
      </c>
    </row>
    <row r="109" spans="1:20" ht="17.100000000000001" customHeight="1">
      <c r="A109" s="758">
        <v>36</v>
      </c>
      <c r="B109" s="759" t="s">
        <v>328</v>
      </c>
      <c r="C109" s="227">
        <v>1.039660642300789E-2</v>
      </c>
      <c r="D109" s="227">
        <v>1.0331360059532724E-2</v>
      </c>
      <c r="E109" s="227">
        <v>9.0146927485790593E-3</v>
      </c>
      <c r="F109" s="227">
        <v>8.8749000238436057E-3</v>
      </c>
      <c r="G109" s="227">
        <v>8.998894054415842E-3</v>
      </c>
      <c r="H109" s="227">
        <v>8.8476497273519712E-3</v>
      </c>
      <c r="I109" s="227">
        <v>8.6892965167004056E-3</v>
      </c>
      <c r="J109" s="227">
        <v>8.5997821181295359E-3</v>
      </c>
      <c r="K109" s="227">
        <v>8.70590007229681E-3</v>
      </c>
      <c r="L109" s="227">
        <v>9.0500486167788483E-3</v>
      </c>
      <c r="M109" s="227">
        <v>9.059174111507225E-3</v>
      </c>
      <c r="N109" s="227">
        <v>1.0501993052804828E-2</v>
      </c>
      <c r="O109" s="227">
        <v>1.0199697531796299E-2</v>
      </c>
      <c r="P109" s="227">
        <v>9.3947250124945449E-3</v>
      </c>
      <c r="Q109" s="227">
        <v>9.0340875228629679E-3</v>
      </c>
      <c r="R109" s="227">
        <v>9.5513315156852026E-3</v>
      </c>
      <c r="S109" s="227">
        <v>9.0978310910738418E-3</v>
      </c>
      <c r="T109" s="227">
        <v>9.3310900049391517E-3</v>
      </c>
    </row>
    <row r="110" spans="1:20" ht="17.100000000000001" customHeight="1">
      <c r="A110" s="758">
        <v>40</v>
      </c>
      <c r="B110" s="759" t="s">
        <v>329</v>
      </c>
      <c r="C110" s="227">
        <v>1.0532038128668292E-2</v>
      </c>
      <c r="D110" s="227">
        <v>1.0611567243189349E-2</v>
      </c>
      <c r="E110" s="227">
        <v>1.081516132304752E-2</v>
      </c>
      <c r="F110" s="227">
        <v>1.1600319995380576E-2</v>
      </c>
      <c r="G110" s="227">
        <v>1.1292500529605065E-2</v>
      </c>
      <c r="H110" s="227">
        <v>1.1613164298337409E-2</v>
      </c>
      <c r="I110" s="227">
        <v>1.2363023273074134E-2</v>
      </c>
      <c r="J110" s="227">
        <v>1.2449066162546287E-2</v>
      </c>
      <c r="K110" s="227">
        <v>1.2934237695214181E-2</v>
      </c>
      <c r="L110" s="227">
        <v>1.3353258403023472E-2</v>
      </c>
      <c r="M110" s="227">
        <v>1.1898099933443861E-2</v>
      </c>
      <c r="N110" s="227">
        <v>1.2314101180316518E-2</v>
      </c>
      <c r="O110" s="227">
        <v>1.2099925165224233E-2</v>
      </c>
      <c r="P110" s="227">
        <v>1.3231063529530161E-2</v>
      </c>
      <c r="Q110" s="227">
        <v>1.2808061889273492E-2</v>
      </c>
      <c r="R110" s="227">
        <v>1.2122884958177415E-2</v>
      </c>
      <c r="S110" s="227">
        <v>1.2671469758201947E-2</v>
      </c>
      <c r="T110" s="227">
        <v>1.1906353736550725E-2</v>
      </c>
    </row>
    <row r="111" spans="1:20" ht="17.100000000000001" customHeight="1">
      <c r="A111" s="758">
        <v>45</v>
      </c>
      <c r="B111" s="759" t="s">
        <v>205</v>
      </c>
      <c r="C111" s="227">
        <v>8.4650762808498425E-2</v>
      </c>
      <c r="D111" s="227">
        <v>0.10166810602491928</v>
      </c>
      <c r="E111" s="227">
        <v>8.5657290758174229E-2</v>
      </c>
      <c r="F111" s="227">
        <v>8.8697964542210142E-2</v>
      </c>
      <c r="G111" s="227">
        <v>9.0566981714994471E-2</v>
      </c>
      <c r="H111" s="227">
        <v>9.0843816459556678E-2</v>
      </c>
      <c r="I111" s="227">
        <v>8.7366094881311016E-2</v>
      </c>
      <c r="J111" s="227">
        <v>8.7352664424132184E-2</v>
      </c>
      <c r="K111" s="227">
        <v>9.3881215776680224E-2</v>
      </c>
      <c r="L111" s="227">
        <v>9.5961188279272469E-2</v>
      </c>
      <c r="M111" s="227">
        <v>9.8337577732968681E-2</v>
      </c>
      <c r="N111" s="227">
        <v>0.1051711612005342</v>
      </c>
      <c r="O111" s="227">
        <v>0.10992861049247546</v>
      </c>
      <c r="P111" s="227">
        <v>0.10911876572060951</v>
      </c>
      <c r="Q111" s="227">
        <v>0.12214406542980027</v>
      </c>
      <c r="R111" s="227">
        <v>0.12143194727966827</v>
      </c>
      <c r="S111" s="227">
        <v>0.12343635260218482</v>
      </c>
      <c r="T111" s="227">
        <v>0.12097120427062727</v>
      </c>
    </row>
    <row r="112" spans="1:20" ht="15" customHeight="1">
      <c r="A112" s="758">
        <v>50</v>
      </c>
      <c r="B112" s="761" t="s">
        <v>330</v>
      </c>
      <c r="C112" s="227">
        <v>0.12710857328760569</v>
      </c>
      <c r="D112" s="227">
        <v>0.12284315501993125</v>
      </c>
      <c r="E112" s="227">
        <v>0.12982276260890929</v>
      </c>
      <c r="F112" s="227">
        <v>0.1286423222192066</v>
      </c>
      <c r="G112" s="227">
        <v>0.12844745929901349</v>
      </c>
      <c r="H112" s="227">
        <v>0.12876105058169274</v>
      </c>
      <c r="I112" s="227">
        <v>0.12254290808170873</v>
      </c>
      <c r="J112" s="227">
        <v>0.1222939029164041</v>
      </c>
      <c r="K112" s="227">
        <v>0.12141269474195507</v>
      </c>
      <c r="L112" s="227">
        <v>0.12078728315397605</v>
      </c>
      <c r="M112" s="227">
        <v>0.11520913526856431</v>
      </c>
      <c r="N112" s="227">
        <v>0.11699560923024771</v>
      </c>
      <c r="O112" s="227">
        <v>0.1133896012085794</v>
      </c>
      <c r="P112" s="227">
        <v>0.12076849467618193</v>
      </c>
      <c r="Q112" s="227">
        <v>0.1147641099647401</v>
      </c>
      <c r="R112" s="227">
        <v>0.11098880021110061</v>
      </c>
      <c r="S112" s="227">
        <v>0.10480771795181024</v>
      </c>
      <c r="T112" s="227">
        <v>0.10505995442231444</v>
      </c>
    </row>
    <row r="113" spans="1:20" ht="17.100000000000001" customHeight="1">
      <c r="A113" s="758">
        <v>55</v>
      </c>
      <c r="B113" s="759" t="s">
        <v>331</v>
      </c>
      <c r="C113" s="227">
        <v>3.1906723606152321E-2</v>
      </c>
      <c r="D113" s="227">
        <v>3.2737527159816295E-2</v>
      </c>
      <c r="E113" s="227">
        <v>2.6931568947443311E-2</v>
      </c>
      <c r="F113" s="227">
        <v>2.5542197579254047E-2</v>
      </c>
      <c r="G113" s="227">
        <v>2.5967844463585889E-2</v>
      </c>
      <c r="H113" s="227">
        <v>2.8847861558316833E-2</v>
      </c>
      <c r="I113" s="227">
        <v>2.8108477586067323E-2</v>
      </c>
      <c r="J113" s="227">
        <v>3.1521449479010914E-2</v>
      </c>
      <c r="K113" s="227">
        <v>3.1375489303269631E-2</v>
      </c>
      <c r="L113" s="227">
        <v>3.5627571962164435E-2</v>
      </c>
      <c r="M113" s="227">
        <v>3.124993647822177E-2</v>
      </c>
      <c r="N113" s="227">
        <v>1.9240775738656936E-2</v>
      </c>
      <c r="O113" s="227">
        <v>2.107156191155787E-2</v>
      </c>
      <c r="P113" s="227">
        <v>1.0188595079401003E-2</v>
      </c>
      <c r="Q113" s="227">
        <v>1.4383314806577242E-2</v>
      </c>
      <c r="R113" s="227">
        <v>2.00495612428362E-2</v>
      </c>
      <c r="S113" s="227">
        <v>2.1196924987104654E-2</v>
      </c>
      <c r="T113" s="227">
        <v>2.3488158081429917E-2</v>
      </c>
    </row>
    <row r="114" spans="1:20" ht="17.100000000000001" customHeight="1">
      <c r="A114" s="758">
        <v>60</v>
      </c>
      <c r="B114" s="759" t="s">
        <v>332</v>
      </c>
      <c r="C114" s="227">
        <v>7.9604531192213918E-2</v>
      </c>
      <c r="D114" s="227">
        <v>8.0381440406762067E-2</v>
      </c>
      <c r="E114" s="227">
        <v>7.1585184187982473E-2</v>
      </c>
      <c r="F114" s="227">
        <v>7.5408392361960605E-2</v>
      </c>
      <c r="G114" s="227">
        <v>7.7965741984886983E-2</v>
      </c>
      <c r="H114" s="227">
        <v>7.7745019198720094E-2</v>
      </c>
      <c r="I114" s="227">
        <v>7.5184132113964575E-2</v>
      </c>
      <c r="J114" s="227">
        <v>7.3598912198806765E-2</v>
      </c>
      <c r="K114" s="227">
        <v>7.0213397409784953E-2</v>
      </c>
      <c r="L114" s="227">
        <v>6.6035222280653103E-2</v>
      </c>
      <c r="M114" s="227">
        <v>7.6974825250837139E-2</v>
      </c>
      <c r="N114" s="227">
        <v>7.3567199776992248E-2</v>
      </c>
      <c r="O114" s="227">
        <v>7.3046197838308999E-2</v>
      </c>
      <c r="P114" s="227">
        <v>7.4801941953404449E-2</v>
      </c>
      <c r="Q114" s="227">
        <v>7.3949680481443195E-2</v>
      </c>
      <c r="R114" s="227">
        <v>7.2740995988125681E-2</v>
      </c>
      <c r="S114" s="227">
        <v>7.3475833721025299E-2</v>
      </c>
      <c r="T114" s="227">
        <v>7.860287220613002E-2</v>
      </c>
    </row>
    <row r="115" spans="1:20" ht="17.100000000000001" customHeight="1">
      <c r="A115" s="758">
        <v>64</v>
      </c>
      <c r="B115" s="759" t="s">
        <v>333</v>
      </c>
      <c r="C115" s="227">
        <v>1.9163839437862429E-2</v>
      </c>
      <c r="D115" s="227">
        <v>2.1687439074624434E-2</v>
      </c>
      <c r="E115" s="227">
        <v>2.5362598818536444E-2</v>
      </c>
      <c r="F115" s="227">
        <v>2.7823681480508049E-2</v>
      </c>
      <c r="G115" s="227">
        <v>2.8744243383951793E-2</v>
      </c>
      <c r="H115" s="227">
        <v>2.4958466824975857E-2</v>
      </c>
      <c r="I115" s="227">
        <v>2.9459718481148905E-2</v>
      </c>
      <c r="J115" s="227">
        <v>2.8909060610138319E-2</v>
      </c>
      <c r="K115" s="227">
        <v>2.9057413967270133E-2</v>
      </c>
      <c r="L115" s="227">
        <v>3.1222491813848705E-2</v>
      </c>
      <c r="M115" s="227">
        <v>3.1066958615308053E-2</v>
      </c>
      <c r="N115" s="227">
        <v>3.4910065051200624E-2</v>
      </c>
      <c r="O115" s="227">
        <v>3.6494154743222748E-2</v>
      </c>
      <c r="P115" s="227">
        <v>4.7744143858742857E-2</v>
      </c>
      <c r="Q115" s="227">
        <v>4.7769774960907806E-2</v>
      </c>
      <c r="R115" s="227">
        <v>5.0364481090196776E-2</v>
      </c>
      <c r="S115" s="227">
        <v>5.4612092648219007E-2</v>
      </c>
      <c r="T115" s="227">
        <v>5.4368853745655379E-2</v>
      </c>
    </row>
    <row r="116" spans="1:20" ht="17.100000000000001" customHeight="1">
      <c r="A116" s="758">
        <v>65</v>
      </c>
      <c r="B116" s="759" t="s">
        <v>334</v>
      </c>
      <c r="C116" s="227">
        <v>2.1439973120236464E-2</v>
      </c>
      <c r="D116" s="227">
        <v>1.8855335298176776E-2</v>
      </c>
      <c r="E116" s="227">
        <v>2.1893044663484733E-2</v>
      </c>
      <c r="F116" s="227">
        <v>2.1107526441071084E-2</v>
      </c>
      <c r="G116" s="227">
        <v>2.2498425619637941E-2</v>
      </c>
      <c r="H116" s="227">
        <v>2.3047208852311468E-2</v>
      </c>
      <c r="I116" s="227">
        <v>2.3809426843414482E-2</v>
      </c>
      <c r="J116" s="227">
        <v>2.651252636499735E-2</v>
      </c>
      <c r="K116" s="227">
        <v>3.0282255020087162E-2</v>
      </c>
      <c r="L116" s="227">
        <v>3.1412575424367324E-2</v>
      </c>
      <c r="M116" s="227">
        <v>3.4534042762636524E-2</v>
      </c>
      <c r="N116" s="227">
        <v>3.4658286781624623E-2</v>
      </c>
      <c r="O116" s="227">
        <v>3.6677965322883477E-2</v>
      </c>
      <c r="P116" s="227">
        <v>4.0347323425182574E-2</v>
      </c>
      <c r="Q116" s="227">
        <v>4.2683325153280022E-2</v>
      </c>
      <c r="R116" s="227">
        <v>4.2482213124952949E-2</v>
      </c>
      <c r="S116" s="227">
        <v>4.6626637212071984E-2</v>
      </c>
      <c r="T116" s="227">
        <v>4.9665404941616975E-2</v>
      </c>
    </row>
    <row r="117" spans="1:20" ht="17.100000000000001" customHeight="1">
      <c r="A117" s="758">
        <v>71</v>
      </c>
      <c r="B117" s="759" t="s">
        <v>335</v>
      </c>
      <c r="C117" s="227">
        <v>8.0908884807483719E-2</v>
      </c>
      <c r="D117" s="227">
        <v>8.0866768720831872E-2</v>
      </c>
      <c r="E117" s="227">
        <v>7.8964527197873724E-2</v>
      </c>
      <c r="F117" s="227">
        <v>8.1400463055430625E-2</v>
      </c>
      <c r="G117" s="227">
        <v>8.0941256423697927E-2</v>
      </c>
      <c r="H117" s="227">
        <v>8.0809432647727858E-2</v>
      </c>
      <c r="I117" s="227">
        <v>8.413239916752499E-2</v>
      </c>
      <c r="J117" s="227">
        <v>8.2909327620654366E-2</v>
      </c>
      <c r="K117" s="227">
        <v>8.3590101664542796E-2</v>
      </c>
      <c r="L117" s="227">
        <v>8.8302724657653597E-2</v>
      </c>
      <c r="M117" s="227">
        <v>8.7118824381015328E-2</v>
      </c>
      <c r="N117" s="227">
        <v>8.6024468064990686E-2</v>
      </c>
      <c r="O117" s="227">
        <v>8.386554781430261E-2</v>
      </c>
      <c r="P117" s="227">
        <v>8.439361785735057E-2</v>
      </c>
      <c r="Q117" s="227">
        <v>8.1464327244308854E-2</v>
      </c>
      <c r="R117" s="227">
        <v>7.945941378954087E-2</v>
      </c>
      <c r="S117" s="227">
        <v>7.5704193230016925E-2</v>
      </c>
      <c r="T117" s="227">
        <v>7.1588465077746855E-2</v>
      </c>
    </row>
    <row r="118" spans="1:20" ht="17.100000000000001" customHeight="1">
      <c r="A118" s="758">
        <v>75</v>
      </c>
      <c r="B118" s="759" t="s">
        <v>73</v>
      </c>
      <c r="C118" s="227">
        <v>7.9790905657945208E-2</v>
      </c>
      <c r="D118" s="227">
        <v>8.3000591885981884E-2</v>
      </c>
      <c r="E118" s="227">
        <v>8.2471260402998625E-2</v>
      </c>
      <c r="F118" s="227">
        <v>8.0056717813270672E-2</v>
      </c>
      <c r="G118" s="227">
        <v>7.670219153578417E-2</v>
      </c>
      <c r="H118" s="227">
        <v>7.291311549024812E-2</v>
      </c>
      <c r="I118" s="227">
        <v>7.0231928716328149E-2</v>
      </c>
      <c r="J118" s="227">
        <v>6.879972618006483E-2</v>
      </c>
      <c r="K118" s="227">
        <v>6.6130758562162315E-2</v>
      </c>
      <c r="L118" s="227">
        <v>6.3045631552256731E-2</v>
      </c>
      <c r="M118" s="227">
        <v>6.1825438886107691E-2</v>
      </c>
      <c r="N118" s="227">
        <v>5.9786641436091824E-2</v>
      </c>
      <c r="O118" s="227">
        <v>5.7097241537611129E-2</v>
      </c>
      <c r="P118" s="227">
        <v>6.0742584193438698E-2</v>
      </c>
      <c r="Q118" s="227">
        <v>5.9153685589409151E-2</v>
      </c>
      <c r="R118" s="227">
        <v>5.6178713014006613E-2</v>
      </c>
      <c r="S118" s="227">
        <v>5.3796038221569961E-2</v>
      </c>
      <c r="T118" s="227">
        <v>5.1828245313399302E-2</v>
      </c>
    </row>
    <row r="119" spans="1:20" ht="17.100000000000001" customHeight="1">
      <c r="A119" s="758">
        <v>80</v>
      </c>
      <c r="B119" s="759" t="s">
        <v>336</v>
      </c>
      <c r="C119" s="227">
        <v>3.3551860469772876E-2</v>
      </c>
      <c r="D119" s="227">
        <v>2.7716627914446065E-2</v>
      </c>
      <c r="E119" s="227">
        <v>2.6942168746806525E-2</v>
      </c>
      <c r="F119" s="227">
        <v>2.6765766896535169E-2</v>
      </c>
      <c r="G119" s="227">
        <v>2.300291195442639E-2</v>
      </c>
      <c r="H119" s="227">
        <v>2.4372427135450233E-2</v>
      </c>
      <c r="I119" s="227">
        <v>2.1861448513455107E-2</v>
      </c>
      <c r="J119" s="227">
        <v>2.0088848314352637E-2</v>
      </c>
      <c r="K119" s="227">
        <v>1.9417268533385983E-2</v>
      </c>
      <c r="L119" s="227">
        <v>1.7680456607928548E-2</v>
      </c>
      <c r="M119" s="227">
        <v>1.8712548816348911E-2</v>
      </c>
      <c r="N119" s="227">
        <v>2.1550747122244474E-2</v>
      </c>
      <c r="O119" s="227">
        <v>2.0774575379716036E-2</v>
      </c>
      <c r="P119" s="227">
        <v>1.9800367183726162E-2</v>
      </c>
      <c r="Q119" s="227">
        <v>2.148124596329401E-2</v>
      </c>
      <c r="R119" s="227">
        <v>2.1361960206059565E-2</v>
      </c>
      <c r="S119" s="227">
        <v>1.8624592434023039E-2</v>
      </c>
      <c r="T119" s="227">
        <v>1.8340200595744729E-2</v>
      </c>
    </row>
    <row r="120" spans="1:20" ht="17.100000000000001" customHeight="1">
      <c r="A120" s="758">
        <v>85</v>
      </c>
      <c r="B120" s="759" t="s">
        <v>337</v>
      </c>
      <c r="C120" s="227">
        <v>1.629679109186748E-2</v>
      </c>
      <c r="D120" s="227">
        <v>1.5350089606854734E-2</v>
      </c>
      <c r="E120" s="227">
        <v>1.5121739852755039E-2</v>
      </c>
      <c r="F120" s="227">
        <v>1.4769339580935964E-2</v>
      </c>
      <c r="G120" s="227">
        <v>1.4771659235425373E-2</v>
      </c>
      <c r="H120" s="227">
        <v>1.419514384126782E-2</v>
      </c>
      <c r="I120" s="227">
        <v>1.3942025255168855E-2</v>
      </c>
      <c r="J120" s="227">
        <v>1.3484373855682217E-2</v>
      </c>
      <c r="K120" s="227">
        <v>1.3079056947294219E-2</v>
      </c>
      <c r="L120" s="227">
        <v>1.2969195195541334E-2</v>
      </c>
      <c r="M120" s="227">
        <v>1.312628644452145E-2</v>
      </c>
      <c r="N120" s="227">
        <v>1.2833372990753041E-2</v>
      </c>
      <c r="O120" s="227">
        <v>1.2460813818417462E-2</v>
      </c>
      <c r="P120" s="227">
        <v>1.570808339909786E-2</v>
      </c>
      <c r="Q120" s="227">
        <v>1.3439672730956873E-2</v>
      </c>
      <c r="R120" s="227">
        <v>1.3821820551828986E-2</v>
      </c>
      <c r="S120" s="227">
        <v>1.3283686360903504E-2</v>
      </c>
      <c r="T120" s="227">
        <v>1.290019731693633E-2</v>
      </c>
    </row>
    <row r="121" spans="1:20" ht="17.100000000000001" customHeight="1">
      <c r="A121" s="758">
        <v>91</v>
      </c>
      <c r="B121" s="759" t="s">
        <v>338</v>
      </c>
      <c r="C121" s="227">
        <v>1.5841179983909111E-2</v>
      </c>
      <c r="D121" s="227">
        <v>1.4651135015735504E-2</v>
      </c>
      <c r="E121" s="227">
        <v>1.5340477400378553E-2</v>
      </c>
      <c r="F121" s="227">
        <v>1.4220352721614399E-2</v>
      </c>
      <c r="G121" s="227">
        <v>1.3710850692661048E-2</v>
      </c>
      <c r="H121" s="227">
        <v>1.3617883016922908E-2</v>
      </c>
      <c r="I121" s="227">
        <v>1.4454173455693137E-2</v>
      </c>
      <c r="J121" s="227">
        <v>1.4439554016489968E-2</v>
      </c>
      <c r="K121" s="227">
        <v>1.401960560220231E-2</v>
      </c>
      <c r="L121" s="227">
        <v>1.3908437520483288E-2</v>
      </c>
      <c r="M121" s="227">
        <v>1.3540699340384318E-2</v>
      </c>
      <c r="N121" s="227">
        <v>1.657329666436291E-2</v>
      </c>
      <c r="O121" s="227">
        <v>1.3520244941198538E-2</v>
      </c>
      <c r="P121" s="227">
        <v>1.3416215780727407E-2</v>
      </c>
      <c r="Q121" s="227">
        <v>1.1065823183455819E-2</v>
      </c>
      <c r="R121" s="227">
        <v>1.0392944826388278E-2</v>
      </c>
      <c r="S121" s="227">
        <v>9.4098850443272517E-3</v>
      </c>
      <c r="T121" s="227">
        <v>8.082552520516751E-3</v>
      </c>
    </row>
    <row r="122" spans="1:20" ht="17.100000000000001" customHeight="1" thickBot="1">
      <c r="A122" s="762"/>
      <c r="B122" s="763" t="s">
        <v>4</v>
      </c>
      <c r="C122" s="228">
        <v>0.99999999999999978</v>
      </c>
      <c r="D122" s="228">
        <v>0.99999999999999978</v>
      </c>
      <c r="E122" s="228">
        <v>0.99999999999999989</v>
      </c>
      <c r="F122" s="228">
        <v>0.99999999999999967</v>
      </c>
      <c r="G122" s="228">
        <v>1</v>
      </c>
      <c r="H122" s="228">
        <v>1.0000000000000002</v>
      </c>
      <c r="I122" s="228">
        <v>1.0000000000000002</v>
      </c>
      <c r="J122" s="228">
        <v>1</v>
      </c>
      <c r="K122" s="228">
        <v>0.99999999999999978</v>
      </c>
      <c r="L122" s="228">
        <v>0.99999999999999989</v>
      </c>
      <c r="M122" s="228">
        <v>1</v>
      </c>
      <c r="N122" s="228">
        <v>0.99999999999999978</v>
      </c>
      <c r="O122" s="228">
        <v>1.0000000000000002</v>
      </c>
      <c r="P122" s="228">
        <v>1</v>
      </c>
      <c r="Q122" s="228">
        <v>0.99999999999999978</v>
      </c>
      <c r="R122" s="228">
        <v>1</v>
      </c>
      <c r="S122" s="228">
        <v>0.99999999999999978</v>
      </c>
      <c r="T122" s="228">
        <v>1.0000000000000002</v>
      </c>
    </row>
    <row r="123" spans="1:20" ht="17.100000000000001" customHeight="1" thickTop="1">
      <c r="B123" s="743" t="s">
        <v>410</v>
      </c>
    </row>
    <row r="124" spans="1:20" ht="17.100000000000001" customHeight="1">
      <c r="B124" s="743" t="s">
        <v>285</v>
      </c>
    </row>
    <row r="125" spans="1:20" ht="17.100000000000001" customHeight="1"/>
    <row r="126" spans="1:20" ht="17.100000000000001" customHeight="1"/>
    <row r="127" spans="1:20" ht="17.100000000000001" customHeight="1"/>
    <row r="128" spans="1:20" ht="17.100000000000001" hidden="1" customHeight="1"/>
    <row r="129" spans="1:20" ht="17.100000000000001" hidden="1" customHeight="1"/>
    <row r="130" spans="1:20" ht="30.6" customHeight="1">
      <c r="A130" s="805" t="s">
        <v>300</v>
      </c>
      <c r="B130" s="805"/>
      <c r="C130" s="805"/>
      <c r="D130" s="805"/>
      <c r="E130" s="805"/>
      <c r="F130" s="805"/>
      <c r="G130" s="805"/>
      <c r="H130" s="805"/>
      <c r="I130" s="805"/>
      <c r="J130" s="805"/>
      <c r="K130" s="805"/>
      <c r="L130" s="805"/>
      <c r="M130" s="805"/>
      <c r="N130" s="805"/>
      <c r="O130" s="805"/>
      <c r="P130" s="805"/>
      <c r="Q130" s="805"/>
      <c r="R130" s="805"/>
      <c r="S130" s="805"/>
      <c r="T130" s="805"/>
    </row>
    <row r="131" spans="1:20" ht="17.100000000000001" customHeight="1"/>
    <row r="132" spans="1:20" ht="17.100000000000001" customHeight="1"/>
    <row r="133" spans="1:20" ht="17.100000000000001" customHeight="1">
      <c r="A133" s="806" t="s">
        <v>375</v>
      </c>
      <c r="B133" s="808" t="s">
        <v>341</v>
      </c>
      <c r="C133" s="793"/>
      <c r="D133" s="793"/>
      <c r="E133" s="793"/>
      <c r="F133" s="793"/>
      <c r="G133" s="793"/>
      <c r="H133" s="793"/>
      <c r="I133" s="793"/>
      <c r="J133" s="793"/>
      <c r="K133" s="793"/>
      <c r="L133" s="793"/>
      <c r="M133" s="793"/>
      <c r="N133" s="793"/>
      <c r="O133" s="793"/>
      <c r="P133" s="793"/>
      <c r="Q133" s="793"/>
      <c r="R133" s="793"/>
      <c r="S133" s="793"/>
      <c r="T133" s="793"/>
    </row>
    <row r="134" spans="1:20" ht="23.25" customHeight="1" thickBot="1">
      <c r="A134" s="807"/>
      <c r="B134" s="809"/>
      <c r="C134" s="766">
        <v>2007</v>
      </c>
      <c r="D134" s="766">
        <v>2008</v>
      </c>
      <c r="E134" s="766">
        <v>2009</v>
      </c>
      <c r="F134" s="766">
        <v>2010</v>
      </c>
      <c r="G134" s="766">
        <v>2011</v>
      </c>
      <c r="H134" s="766">
        <v>2012</v>
      </c>
      <c r="I134" s="766">
        <v>2013</v>
      </c>
      <c r="J134" s="766" t="s">
        <v>318</v>
      </c>
      <c r="K134" s="766" t="s">
        <v>319</v>
      </c>
      <c r="L134" s="766" t="s">
        <v>320</v>
      </c>
      <c r="M134" s="766">
        <v>2017</v>
      </c>
      <c r="N134" s="766">
        <v>2018</v>
      </c>
      <c r="O134" s="766">
        <v>2019</v>
      </c>
      <c r="P134" s="766">
        <v>2020</v>
      </c>
      <c r="Q134" s="766">
        <v>2021</v>
      </c>
      <c r="R134" s="766">
        <v>2022</v>
      </c>
      <c r="S134" s="766">
        <v>2023</v>
      </c>
      <c r="T134" s="766">
        <v>2024</v>
      </c>
    </row>
    <row r="135" spans="1:20" ht="17.100000000000001" customHeight="1" thickTop="1">
      <c r="A135" s="758">
        <v>1</v>
      </c>
      <c r="B135" s="759" t="s">
        <v>37</v>
      </c>
      <c r="C135" s="227"/>
      <c r="D135" s="227">
        <v>9.3962601007982566E-2</v>
      </c>
      <c r="E135" s="227">
        <v>-0.47494511047542248</v>
      </c>
      <c r="F135" s="227">
        <v>0.2835567692381516</v>
      </c>
      <c r="G135" s="227">
        <v>0.22001040841755456</v>
      </c>
      <c r="H135" s="227">
        <v>0.22453059447721654</v>
      </c>
      <c r="I135" s="227">
        <v>-0.85825600589773454</v>
      </c>
      <c r="J135" s="227">
        <v>4.574018811087896E-2</v>
      </c>
      <c r="K135" s="227">
        <v>-0.26144141599742282</v>
      </c>
      <c r="L135" s="227">
        <v>4.3701421477075793E-2</v>
      </c>
      <c r="M135" s="227">
        <v>2.9816824765147715E-2</v>
      </c>
      <c r="N135" s="227">
        <v>0.58932155969967737</v>
      </c>
      <c r="O135" s="227">
        <v>0.23764128789223868</v>
      </c>
      <c r="P135" s="227">
        <v>4.7651523581615597E-2</v>
      </c>
      <c r="Q135" s="227">
        <v>-5.0577095778280366E-2</v>
      </c>
      <c r="R135" s="227">
        <v>0.14887253258044281</v>
      </c>
      <c r="S135" s="227">
        <v>0.14897393240310991</v>
      </c>
      <c r="T135" s="227">
        <v>0.18263168347001027</v>
      </c>
    </row>
    <row r="136" spans="1:20" ht="17.100000000000001" customHeight="1">
      <c r="A136" s="758">
        <v>3</v>
      </c>
      <c r="B136" s="759" t="s">
        <v>321</v>
      </c>
      <c r="C136" s="227"/>
      <c r="D136" s="227">
        <v>1.5112174090760334E-2</v>
      </c>
      <c r="E136" s="227">
        <v>-1.3113132509244117E-2</v>
      </c>
      <c r="F136" s="227">
        <v>3.6553857650647394</v>
      </c>
      <c r="G136" s="227">
        <v>0.27350784748861678</v>
      </c>
      <c r="H136" s="227">
        <v>2.8410420837940743E-2</v>
      </c>
      <c r="I136" s="227">
        <v>5.6282961079274628E-2</v>
      </c>
      <c r="J136" s="227">
        <v>7.0277623591810487E-2</v>
      </c>
      <c r="K136" s="227">
        <v>4.8805588696878011E-2</v>
      </c>
      <c r="L136" s="227">
        <v>4.8596380148424538E-2</v>
      </c>
      <c r="M136" s="227">
        <v>4.2093863606471438E-2</v>
      </c>
      <c r="N136" s="227">
        <v>-0.47864996394791282</v>
      </c>
      <c r="O136" s="227">
        <v>2.9899389682728972E-2</v>
      </c>
      <c r="P136" s="227">
        <v>-4.1084185792292912E-3</v>
      </c>
      <c r="Q136" s="227">
        <v>-6.3917778808707734E-2</v>
      </c>
      <c r="R136" s="227">
        <v>7.6044241049211134E-2</v>
      </c>
      <c r="S136" s="227">
        <v>0.18655251046453522</v>
      </c>
      <c r="T136" s="227">
        <v>0.11633980999738501</v>
      </c>
    </row>
    <row r="137" spans="1:20" ht="17.100000000000001" customHeight="1">
      <c r="A137" s="758">
        <v>2</v>
      </c>
      <c r="B137" s="759" t="s">
        <v>39</v>
      </c>
      <c r="C137" s="227"/>
      <c r="D137" s="227">
        <v>1.80224683614063E-3</v>
      </c>
      <c r="E137" s="227">
        <v>-0.12826704007133863</v>
      </c>
      <c r="F137" s="227">
        <v>-7.6376786284598153E-2</v>
      </c>
      <c r="G137" s="227">
        <v>-3.7793439981389315E-2</v>
      </c>
      <c r="H137" s="227">
        <v>-5.6101921334440821E-2</v>
      </c>
      <c r="I137" s="227">
        <v>4.0532344591134445E-2</v>
      </c>
      <c r="J137" s="227">
        <v>2.3721773908554601E-2</v>
      </c>
      <c r="K137" s="227">
        <v>6.0649835103207617E-3</v>
      </c>
      <c r="L137" s="227">
        <v>3.270558906608257E-3</v>
      </c>
      <c r="M137" s="227">
        <v>7.8719790261442355E-3</v>
      </c>
      <c r="N137" s="227">
        <v>-1.2555837741732252E-2</v>
      </c>
      <c r="O137" s="227">
        <v>2.1746121968006299E-3</v>
      </c>
      <c r="P137" s="227">
        <v>-3.6206485358424097E-3</v>
      </c>
      <c r="Q137" s="227">
        <v>5.4508814000831371E-3</v>
      </c>
      <c r="R137" s="227">
        <v>-6.970361829933798E-2</v>
      </c>
      <c r="S137" s="227">
        <v>-2.3024039149189116E-2</v>
      </c>
      <c r="T137" s="227">
        <v>-2.2128669676456447E-2</v>
      </c>
    </row>
    <row r="138" spans="1:20" ht="17.100000000000001" customHeight="1">
      <c r="A138" s="758">
        <v>10</v>
      </c>
      <c r="B138" s="759" t="s">
        <v>322</v>
      </c>
      <c r="C138" s="227"/>
      <c r="D138" s="227">
        <v>2.7142643908595707E-2</v>
      </c>
      <c r="E138" s="227">
        <v>-5.6331465795441474E-2</v>
      </c>
      <c r="F138" s="227">
        <v>-1.6010820555523535</v>
      </c>
      <c r="G138" s="227">
        <v>2.5120293170864512E-2</v>
      </c>
      <c r="H138" s="227">
        <v>0.24064366809656043</v>
      </c>
      <c r="I138" s="227">
        <v>1.6892455650628491</v>
      </c>
      <c r="J138" s="227">
        <v>0.24596332079258543</v>
      </c>
      <c r="K138" s="227">
        <v>0.35537789222017296</v>
      </c>
      <c r="L138" s="227">
        <v>5.6184508107452132E-2</v>
      </c>
      <c r="M138" s="227">
        <v>0.1614947898051918</v>
      </c>
      <c r="N138" s="227">
        <v>-0.15169629964751671</v>
      </c>
      <c r="O138" s="227">
        <v>0.12336854806555721</v>
      </c>
      <c r="P138" s="227">
        <v>0.45567109708585696</v>
      </c>
      <c r="Q138" s="227">
        <v>0.23121073685251459</v>
      </c>
      <c r="R138" s="227">
        <v>0.14639717215048184</v>
      </c>
      <c r="S138" s="227">
        <v>0.14309215096027078</v>
      </c>
      <c r="T138" s="227">
        <v>-7.0673862349175456E-2</v>
      </c>
    </row>
    <row r="139" spans="1:20" ht="17.100000000000001" customHeight="1">
      <c r="A139" s="758">
        <v>15</v>
      </c>
      <c r="B139" s="759" t="s">
        <v>323</v>
      </c>
      <c r="C139" s="227"/>
      <c r="D139" s="227">
        <v>3.5806450184208749E-2</v>
      </c>
      <c r="E139" s="227">
        <v>2.779921800615695E-2</v>
      </c>
      <c r="F139" s="227">
        <v>-0.27195149100322141</v>
      </c>
      <c r="G139" s="227">
        <v>-4.9229228311203625E-2</v>
      </c>
      <c r="H139" s="227">
        <v>3.7019121368603677E-2</v>
      </c>
      <c r="I139" s="227">
        <v>-5.5144902293262139E-2</v>
      </c>
      <c r="J139" s="227">
        <v>3.5675563362066696E-2</v>
      </c>
      <c r="K139" s="227">
        <v>4.5931683118689476E-2</v>
      </c>
      <c r="L139" s="227">
        <v>4.9465472094163236E-2</v>
      </c>
      <c r="M139" s="227">
        <v>3.5472357936437049E-2</v>
      </c>
      <c r="N139" s="227">
        <v>0.10007246885133803</v>
      </c>
      <c r="O139" s="227">
        <v>3.1522440241905973E-2</v>
      </c>
      <c r="P139" s="227">
        <v>6.4456753441253581E-2</v>
      </c>
      <c r="Q139" s="227">
        <v>0.1265841791801689</v>
      </c>
      <c r="R139" s="227">
        <v>5.844074666553048E-2</v>
      </c>
      <c r="S139" s="227">
        <v>5.1562761902177803E-2</v>
      </c>
      <c r="T139" s="227">
        <v>5.12375758735273E-2</v>
      </c>
    </row>
    <row r="140" spans="1:20" ht="17.100000000000001" customHeight="1">
      <c r="A140" s="758">
        <v>17</v>
      </c>
      <c r="B140" s="759" t="s">
        <v>324</v>
      </c>
      <c r="C140" s="227"/>
      <c r="D140" s="227">
        <v>1.3591088796092588E-3</v>
      </c>
      <c r="E140" s="227">
        <v>8.7546097838462886E-2</v>
      </c>
      <c r="F140" s="227">
        <v>0.30695198774634364</v>
      </c>
      <c r="G140" s="227">
        <v>-3.7857925257566635E-3</v>
      </c>
      <c r="H140" s="227">
        <v>7.4692146796773422E-3</v>
      </c>
      <c r="I140" s="227">
        <v>1.4416808997679565E-2</v>
      </c>
      <c r="J140" s="227">
        <v>5.37875413050654E-3</v>
      </c>
      <c r="K140" s="227">
        <v>-2.5183757389605384E-3</v>
      </c>
      <c r="L140" s="227">
        <v>1.6904391686290252E-2</v>
      </c>
      <c r="M140" s="227">
        <v>1.9497836978338019E-2</v>
      </c>
      <c r="N140" s="227">
        <v>3.3790277418808801E-2</v>
      </c>
      <c r="O140" s="227">
        <v>1.3917527015199768E-2</v>
      </c>
      <c r="P140" s="227">
        <v>1.7327509510192858E-2</v>
      </c>
      <c r="Q140" s="227">
        <v>4.2297956137587071E-2</v>
      </c>
      <c r="R140" s="227">
        <v>3.1170366372490942E-2</v>
      </c>
      <c r="S140" s="227">
        <v>-1.6309434091249402E-2</v>
      </c>
      <c r="T140" s="227">
        <v>3.2158917889465566E-2</v>
      </c>
    </row>
    <row r="141" spans="1:20" ht="17.100000000000001" customHeight="1">
      <c r="A141" s="758">
        <v>20</v>
      </c>
      <c r="B141" s="759" t="s">
        <v>325</v>
      </c>
      <c r="C141" s="227"/>
      <c r="D141" s="227">
        <v>-9.4831864154690283E-3</v>
      </c>
      <c r="E141" s="227">
        <v>-1.280736675648477E-2</v>
      </c>
      <c r="F141" s="227">
        <v>-0.5206165317214243</v>
      </c>
      <c r="G141" s="227">
        <v>-3.6928346241296144E-2</v>
      </c>
      <c r="H141" s="227">
        <v>2.6225907729656344E-3</v>
      </c>
      <c r="I141" s="227">
        <v>1.5019882266912594E-2</v>
      </c>
      <c r="J141" s="227">
        <v>6.6646976696173917E-3</v>
      </c>
      <c r="K141" s="227">
        <v>2.202975811838746E-2</v>
      </c>
      <c r="L141" s="227">
        <v>2.025327218157387E-2</v>
      </c>
      <c r="M141" s="227">
        <v>-5.1963009355789928E-3</v>
      </c>
      <c r="N141" s="227">
        <v>3.2795870118830256E-2</v>
      </c>
      <c r="O141" s="227">
        <v>5.010953935381395E-3</v>
      </c>
      <c r="P141" s="227">
        <v>1.402338848600938E-2</v>
      </c>
      <c r="Q141" s="227">
        <v>3.8613286432350605E-3</v>
      </c>
      <c r="R141" s="227">
        <v>4.8517907621315047E-2</v>
      </c>
      <c r="S141" s="227">
        <v>-1.6067038100095615E-2</v>
      </c>
      <c r="T141" s="227">
        <v>4.6910558514892835E-2</v>
      </c>
    </row>
    <row r="142" spans="1:20" ht="17.100000000000001" customHeight="1">
      <c r="A142" s="758">
        <v>26</v>
      </c>
      <c r="B142" s="759" t="s">
        <v>41</v>
      </c>
      <c r="C142" s="227"/>
      <c r="D142" s="227">
        <v>7.4002564511731726E-3</v>
      </c>
      <c r="E142" s="227">
        <v>1.0378156629273754E-2</v>
      </c>
      <c r="F142" s="227">
        <v>-6.4114695066212438E-2</v>
      </c>
      <c r="G142" s="227">
        <v>1.1948108582461507E-2</v>
      </c>
      <c r="H142" s="227">
        <v>3.3744667745636376E-3</v>
      </c>
      <c r="I142" s="227">
        <v>-1.1890784923778942E-2</v>
      </c>
      <c r="J142" s="227">
        <v>3.8909551704182275E-3</v>
      </c>
      <c r="K142" s="227">
        <v>4.347956662706794E-3</v>
      </c>
      <c r="L142" s="227">
        <v>5.1955712485500776E-3</v>
      </c>
      <c r="M142" s="227">
        <v>1.2657784874877219E-2</v>
      </c>
      <c r="N142" s="227">
        <v>3.8827683649442314E-2</v>
      </c>
      <c r="O142" s="227">
        <v>4.7982653756257262E-3</v>
      </c>
      <c r="P142" s="227">
        <v>9.3864583829770809E-3</v>
      </c>
      <c r="Q142" s="227">
        <v>3.7676872256509645E-3</v>
      </c>
      <c r="R142" s="227">
        <v>1.2514325125597538E-3</v>
      </c>
      <c r="S142" s="227">
        <v>2.5225702295603378E-3</v>
      </c>
      <c r="T142" s="227">
        <v>8.9874049664188452E-3</v>
      </c>
    </row>
    <row r="143" spans="1:20" ht="17.100000000000001" customHeight="1">
      <c r="A143" s="758">
        <v>28</v>
      </c>
      <c r="B143" s="759" t="s">
        <v>326</v>
      </c>
      <c r="C143" s="227"/>
      <c r="D143" s="227">
        <v>6.6422091178967621E-2</v>
      </c>
      <c r="E143" s="227">
        <v>0.11444843242299493</v>
      </c>
      <c r="F143" s="227">
        <v>0.98955609213526907</v>
      </c>
      <c r="G143" s="227">
        <v>0.11194454651400416</v>
      </c>
      <c r="H143" s="227">
        <v>5.6948951172244994E-3</v>
      </c>
      <c r="I143" s="227">
        <v>-5.9279187941706162E-2</v>
      </c>
      <c r="J143" s="227">
        <v>8.3860331916118108E-3</v>
      </c>
      <c r="K143" s="227">
        <v>3.1826280299499778E-2</v>
      </c>
      <c r="L143" s="227">
        <v>1.576009231676774E-2</v>
      </c>
      <c r="M143" s="227">
        <v>1.4577754548900328E-2</v>
      </c>
      <c r="N143" s="227">
        <v>7.8909180858164632E-2</v>
      </c>
      <c r="O143" s="227">
        <v>1.3975635608716759E-2</v>
      </c>
      <c r="P143" s="227">
        <v>-1.7736774091044367E-4</v>
      </c>
      <c r="Q143" s="227">
        <v>5.6724750017515665E-3</v>
      </c>
      <c r="R143" s="227">
        <v>8.0050685696597366E-3</v>
      </c>
      <c r="S143" s="227">
        <v>5.1923183074563464E-3</v>
      </c>
      <c r="T143" s="227">
        <v>5.892517840523713E-2</v>
      </c>
    </row>
    <row r="144" spans="1:20" ht="17.100000000000001" customHeight="1">
      <c r="A144" s="758">
        <v>29</v>
      </c>
      <c r="B144" s="759" t="s">
        <v>327</v>
      </c>
      <c r="C144" s="227"/>
      <c r="D144" s="227">
        <v>-1.6132029474843254E-2</v>
      </c>
      <c r="E144" s="227">
        <v>2.3695981369844746E-2</v>
      </c>
      <c r="F144" s="227">
        <v>0.40256713150471068</v>
      </c>
      <c r="G144" s="227">
        <v>-1.3856864380236207E-2</v>
      </c>
      <c r="H144" s="227">
        <v>6.1054352932655379E-4</v>
      </c>
      <c r="I144" s="227">
        <v>1.1397097289356898E-3</v>
      </c>
      <c r="J144" s="227">
        <v>7.2531753141811747E-4</v>
      </c>
      <c r="K144" s="227">
        <v>1.3256562299276892E-3</v>
      </c>
      <c r="L144" s="227">
        <v>7.3040639897711107E-4</v>
      </c>
      <c r="M144" s="227">
        <v>6.3798764019150833E-4</v>
      </c>
      <c r="N144" s="227">
        <v>3.2204722374464118E-3</v>
      </c>
      <c r="O144" s="227">
        <v>5.3012262766439003E-4</v>
      </c>
      <c r="P144" s="227">
        <v>-2.4639901888593493E-5</v>
      </c>
      <c r="Q144" s="227">
        <v>3.2856812718754972E-4</v>
      </c>
      <c r="R144" s="227">
        <v>7.3911647291607617E-3</v>
      </c>
      <c r="S144" s="227">
        <v>2.4673955365861057E-3</v>
      </c>
      <c r="T144" s="227">
        <v>-5.5245835817671262E-3</v>
      </c>
    </row>
    <row r="145" spans="1:20" ht="17.100000000000001" customHeight="1">
      <c r="A145" s="758">
        <v>36</v>
      </c>
      <c r="B145" s="759" t="s">
        <v>328</v>
      </c>
      <c r="C145" s="227"/>
      <c r="D145" s="227">
        <v>9.2615424644821257E-3</v>
      </c>
      <c r="E145" s="227">
        <v>6.1081123812392703E-2</v>
      </c>
      <c r="F145" s="227">
        <v>8.4798929160732506E-2</v>
      </c>
      <c r="G145" s="227">
        <v>1.8978532694976204E-2</v>
      </c>
      <c r="H145" s="227">
        <v>4.126948778721197E-3</v>
      </c>
      <c r="I145" s="227">
        <v>7.1804275238013932E-4</v>
      </c>
      <c r="J145" s="227">
        <v>5.7778989326330056E-3</v>
      </c>
      <c r="K145" s="227">
        <v>1.3915167207836218E-2</v>
      </c>
      <c r="L145" s="227">
        <v>1.8253755516700387E-2</v>
      </c>
      <c r="M145" s="227">
        <v>9.2762002781371627E-3</v>
      </c>
      <c r="N145" s="227">
        <v>0.16889706223878209</v>
      </c>
      <c r="O145" s="227">
        <v>4.7206972079436721E-3</v>
      </c>
      <c r="P145" s="227">
        <v>1.8711090229486391E-2</v>
      </c>
      <c r="Q145" s="227">
        <v>3.3108575596396805E-3</v>
      </c>
      <c r="R145" s="227">
        <v>2.2074577512466668E-2</v>
      </c>
      <c r="S145" s="227">
        <v>-1.8740873305771843E-3</v>
      </c>
      <c r="T145" s="227">
        <v>1.5068827444162009E-2</v>
      </c>
    </row>
    <row r="146" spans="1:20" ht="17.100000000000001" customHeight="1">
      <c r="A146" s="758">
        <v>40</v>
      </c>
      <c r="B146" s="759" t="s">
        <v>329</v>
      </c>
      <c r="C146" s="227"/>
      <c r="D146" s="227">
        <v>1.1915573190828168E-2</v>
      </c>
      <c r="E146" s="227">
        <v>2.7642155482503592E-3</v>
      </c>
      <c r="F146" s="227">
        <v>-0.41483395995808503</v>
      </c>
      <c r="G146" s="227">
        <v>-1.3482297263425118E-2</v>
      </c>
      <c r="H146" s="227">
        <v>2.1621855444862375E-2</v>
      </c>
      <c r="I146" s="227">
        <v>5.0109755091677775E-2</v>
      </c>
      <c r="J146" s="227">
        <v>1.5161512281935444E-2</v>
      </c>
      <c r="K146" s="227">
        <v>3.6751019125453817E-2</v>
      </c>
      <c r="L146" s="227">
        <v>2.4559302541547041E-2</v>
      </c>
      <c r="M146" s="227">
        <v>-2.2709060981345622E-2</v>
      </c>
      <c r="N146" s="227">
        <v>5.7983411718052352E-2</v>
      </c>
      <c r="O146" s="227">
        <v>8.2180599886012735E-3</v>
      </c>
      <c r="P146" s="227">
        <v>1.3981151764070801E-4</v>
      </c>
      <c r="Q146" s="227">
        <v>6.0951278998461573E-3</v>
      </c>
      <c r="R146" s="227">
        <v>-4.4662671219027703E-3</v>
      </c>
      <c r="S146" s="227">
        <v>2.5943844703352373E-2</v>
      </c>
      <c r="T146" s="227">
        <v>-6.9140839051694174E-3</v>
      </c>
    </row>
    <row r="147" spans="1:20">
      <c r="A147" s="758">
        <v>45</v>
      </c>
      <c r="B147" s="759" t="s">
        <v>205</v>
      </c>
      <c r="C147" s="227"/>
      <c r="D147" s="227">
        <v>0.38069443368946632</v>
      </c>
      <c r="E147" s="227">
        <v>0.7187906589418499</v>
      </c>
      <c r="F147" s="227">
        <v>-1.5627485281976878</v>
      </c>
      <c r="G147" s="227">
        <v>0.24099451368011707</v>
      </c>
      <c r="H147" s="227">
        <v>9.9484497843374084E-2</v>
      </c>
      <c r="I147" s="227">
        <v>-8.7696987880217389E-2</v>
      </c>
      <c r="J147" s="227">
        <v>8.6929277998132215E-2</v>
      </c>
      <c r="K147" s="227">
        <v>0.41436391138068229</v>
      </c>
      <c r="L147" s="227">
        <v>0.15158675340426001</v>
      </c>
      <c r="M147" s="227">
        <v>0.15485382248535801</v>
      </c>
      <c r="N147" s="227">
        <v>0.85537334884282124</v>
      </c>
      <c r="O147" s="227">
        <v>0.19615571079583455</v>
      </c>
      <c r="P147" s="227">
        <v>0.11849152004807291</v>
      </c>
      <c r="Q147" s="227">
        <v>0.32885242969819661</v>
      </c>
      <c r="R147" s="227">
        <v>0.10419050823613969</v>
      </c>
      <c r="S147" s="227">
        <v>0.17193062182237645</v>
      </c>
      <c r="T147" s="227">
        <v>6.0333119145259816E-2</v>
      </c>
    </row>
    <row r="148" spans="1:20" ht="26.4">
      <c r="A148" s="758">
        <v>50</v>
      </c>
      <c r="B148" s="761" t="s">
        <v>330</v>
      </c>
      <c r="C148" s="227"/>
      <c r="D148" s="227">
        <v>5.2904858539313357E-2</v>
      </c>
      <c r="E148" s="227">
        <v>-0.14617957629687137</v>
      </c>
      <c r="F148" s="227">
        <v>0.76976145564875065</v>
      </c>
      <c r="G148" s="227">
        <v>0.11276395002847148</v>
      </c>
      <c r="H148" s="227">
        <v>0.13854899234694684</v>
      </c>
      <c r="I148" s="227">
        <v>-0.19046869178500758</v>
      </c>
      <c r="J148" s="227">
        <v>0.11444417705896438</v>
      </c>
      <c r="K148" s="227">
        <v>7.8154710560596641E-2</v>
      </c>
      <c r="L148" s="227">
        <v>0.10406164232281542</v>
      </c>
      <c r="M148" s="227">
        <v>-1.7452609491582834E-2</v>
      </c>
      <c r="N148" s="227">
        <v>0.31311769957742475</v>
      </c>
      <c r="O148" s="227">
        <v>4.8031970196976123E-2</v>
      </c>
      <c r="P148" s="227">
        <v>3.5368726618148563E-2</v>
      </c>
      <c r="Q148" s="227">
        <v>1.9475973042674719E-2</v>
      </c>
      <c r="R148" s="227">
        <v>1.9582938731865247E-2</v>
      </c>
      <c r="S148" s="227">
        <v>-4.4736420545010362E-2</v>
      </c>
      <c r="T148" s="227">
        <v>0.11126450462091958</v>
      </c>
    </row>
    <row r="149" spans="1:20" ht="17.100000000000001" customHeight="1">
      <c r="A149" s="758">
        <v>55</v>
      </c>
      <c r="B149" s="759" t="s">
        <v>331</v>
      </c>
      <c r="C149" s="227"/>
      <c r="D149" s="227">
        <v>4.6359868887391235E-2</v>
      </c>
      <c r="E149" s="227">
        <v>0.25652299307488469</v>
      </c>
      <c r="F149" s="227">
        <v>0.78013563182260559</v>
      </c>
      <c r="G149" s="227">
        <v>6.0225962168998795E-2</v>
      </c>
      <c r="H149" s="227">
        <v>0.11874015500895123</v>
      </c>
      <c r="I149" s="227">
        <v>-9.1109589370135576E-3</v>
      </c>
      <c r="J149" s="227">
        <v>0.13911316825311215</v>
      </c>
      <c r="K149" s="227">
        <v>2.4210391252207423E-2</v>
      </c>
      <c r="L149" s="227">
        <v>0.14934277760281858</v>
      </c>
      <c r="M149" s="227">
        <v>-7.2860742039742729E-2</v>
      </c>
      <c r="N149" s="227">
        <v>-1.299144914775048</v>
      </c>
      <c r="O149" s="227">
        <v>5.4253919363510046E-2</v>
      </c>
      <c r="P149" s="227">
        <v>0.1361428248470572</v>
      </c>
      <c r="Q149" s="227">
        <v>8.0952504977084574E-2</v>
      </c>
      <c r="R149" s="227">
        <v>0.15723781085880514</v>
      </c>
      <c r="S149" s="227">
        <v>4.895606416070486E-2</v>
      </c>
      <c r="T149" s="227">
        <v>7.9848250347346744E-2</v>
      </c>
    </row>
    <row r="150" spans="1:20" ht="17.100000000000001" customHeight="1">
      <c r="A150" s="758">
        <v>60</v>
      </c>
      <c r="B150" s="759" t="s">
        <v>332</v>
      </c>
      <c r="C150" s="227"/>
      <c r="D150" s="227">
        <v>9.3120098980383537E-2</v>
      </c>
      <c r="E150" s="227">
        <v>0.41942526818232623</v>
      </c>
      <c r="F150" s="227">
        <v>-2.0010470837497385</v>
      </c>
      <c r="G150" s="227">
        <v>0.28379359512101526</v>
      </c>
      <c r="H150" s="227">
        <v>7.0855727638036187E-2</v>
      </c>
      <c r="I150" s="227">
        <v>-5.372693151627516E-2</v>
      </c>
      <c r="J150" s="227">
        <v>2.3625885564923794E-2</v>
      </c>
      <c r="K150" s="227">
        <v>-9.597950619193972E-2</v>
      </c>
      <c r="L150" s="227">
        <v>-4.570344371587947E-2</v>
      </c>
      <c r="M150" s="227">
        <v>0.33714483989016408</v>
      </c>
      <c r="N150" s="227">
        <v>-0.30052760674400725</v>
      </c>
      <c r="O150" s="227">
        <v>6.3603220379529951E-2</v>
      </c>
      <c r="P150" s="227">
        <v>5.4481803052263002E-2</v>
      </c>
      <c r="Q150" s="227">
        <v>6.0424496513984835E-2</v>
      </c>
      <c r="R150" s="227">
        <v>4.3476947584739876E-2</v>
      </c>
      <c r="S150" s="227">
        <v>9.1254383025438868E-2</v>
      </c>
      <c r="T150" s="227">
        <v>0.20471852704154667</v>
      </c>
    </row>
    <row r="151" spans="1:20" ht="17.100000000000001" customHeight="1">
      <c r="A151" s="758">
        <v>64</v>
      </c>
      <c r="B151" s="759" t="s">
        <v>333</v>
      </c>
      <c r="C151" s="227"/>
      <c r="D151" s="227">
        <v>6.3065856973713294E-2</v>
      </c>
      <c r="E151" s="227">
        <v>-0.11996830585494606</v>
      </c>
      <c r="F151" s="227">
        <v>-1.3088360916903312</v>
      </c>
      <c r="G151" s="227">
        <v>0.10283551294134399</v>
      </c>
      <c r="H151" s="227">
        <v>-9.3204768386581274E-2</v>
      </c>
      <c r="I151" s="227">
        <v>0.25604570976472846</v>
      </c>
      <c r="J151" s="227">
        <v>1.1549929431528506E-2</v>
      </c>
      <c r="K151" s="227">
        <v>3.6339991866722487E-2</v>
      </c>
      <c r="L151" s="227">
        <v>8.9124064361288224E-2</v>
      </c>
      <c r="M151" s="227">
        <v>2.7368005860668749E-2</v>
      </c>
      <c r="N151" s="227">
        <v>0.45681269772305638</v>
      </c>
      <c r="O151" s="227">
        <v>6.5205224978881149E-2</v>
      </c>
      <c r="P151" s="227">
        <v>-8.2457825493305853E-2</v>
      </c>
      <c r="Q151" s="227">
        <v>4.8176534369228696E-2</v>
      </c>
      <c r="R151" s="227">
        <v>0.11318617374852011</v>
      </c>
      <c r="S151" s="227">
        <v>0.15737814306905562</v>
      </c>
      <c r="T151" s="227">
        <v>4.8385627060819211E-2</v>
      </c>
    </row>
    <row r="152" spans="1:20" ht="17.100000000000001" customHeight="1">
      <c r="A152" s="758">
        <v>65</v>
      </c>
      <c r="B152" s="759" t="s">
        <v>334</v>
      </c>
      <c r="C152" s="227"/>
      <c r="D152" s="227">
        <v>-2.3523900441530472E-2</v>
      </c>
      <c r="E152" s="227">
        <v>-9.8230454982109416E-2</v>
      </c>
      <c r="F152" s="227">
        <v>0.44773708473142337</v>
      </c>
      <c r="G152" s="227">
        <v>0.13444471144880138</v>
      </c>
      <c r="H152" s="227">
        <v>4.0176059747859781E-2</v>
      </c>
      <c r="I152" s="227">
        <v>6.2178292279187738E-2</v>
      </c>
      <c r="J152" s="227">
        <v>0.11172598040657686</v>
      </c>
      <c r="K152" s="227">
        <v>0.21533598835823578</v>
      </c>
      <c r="L152" s="227">
        <v>6.1641201611505957E-2</v>
      </c>
      <c r="M152" s="227">
        <v>0.10877002786256178</v>
      </c>
      <c r="N152" s="227">
        <v>4.8298002355266698E-2</v>
      </c>
      <c r="O152" s="227">
        <v>7.3283930719649212E-2</v>
      </c>
      <c r="P152" s="227">
        <v>-2.1200644337212183E-3</v>
      </c>
      <c r="Q152" s="227">
        <v>7.9755109060290874E-2</v>
      </c>
      <c r="R152" s="227">
        <v>3.7612991947710173E-2</v>
      </c>
      <c r="S152" s="227">
        <v>0.14689618608308844</v>
      </c>
      <c r="T152" s="227">
        <v>0.12441346529218626</v>
      </c>
    </row>
    <row r="153" spans="1:20" ht="17.100000000000001" customHeight="1">
      <c r="A153" s="758">
        <v>71</v>
      </c>
      <c r="B153" s="759" t="s">
        <v>335</v>
      </c>
      <c r="C153" s="227"/>
      <c r="D153" s="227">
        <v>8.0176208693651566E-2</v>
      </c>
      <c r="E153" s="227">
        <v>0.15418696668419093</v>
      </c>
      <c r="F153" s="227">
        <v>-1.2416016128733325</v>
      </c>
      <c r="G153" s="227">
        <v>4.3982088108159643E-2</v>
      </c>
      <c r="H153" s="227">
        <v>7.6694894030942901E-2</v>
      </c>
      <c r="I153" s="227">
        <v>0.25140535353740451</v>
      </c>
      <c r="J153" s="227">
        <v>4.4352792718161026E-2</v>
      </c>
      <c r="K153" s="227">
        <v>0.1170088938131944</v>
      </c>
      <c r="L153" s="227">
        <v>0.2143343509825659</v>
      </c>
      <c r="M153" s="227">
        <v>5.8962834337868461E-2</v>
      </c>
      <c r="N153" s="227">
        <v>-3.4115793078891614E-2</v>
      </c>
      <c r="O153" s="227">
        <v>4.473587525670529E-2</v>
      </c>
      <c r="P153" s="227">
        <v>7.8281988872233407E-2</v>
      </c>
      <c r="Q153" s="227">
        <v>3.4977191853376666E-2</v>
      </c>
      <c r="R153" s="227">
        <v>3.0917478562184006E-2</v>
      </c>
      <c r="S153" s="227">
        <v>-1.5149026300510553E-2</v>
      </c>
      <c r="T153" s="227">
        <v>-2.965082785053675E-2</v>
      </c>
    </row>
    <row r="154" spans="1:20" ht="17.100000000000001" customHeight="1">
      <c r="A154" s="758">
        <v>75</v>
      </c>
      <c r="B154" s="759" t="s">
        <v>73</v>
      </c>
      <c r="C154" s="227"/>
      <c r="D154" s="227">
        <v>0.13562848742612407</v>
      </c>
      <c r="E154" s="227">
        <v>0.10340320041500654</v>
      </c>
      <c r="F154" s="227">
        <v>1.3914397120405244</v>
      </c>
      <c r="G154" s="227">
        <v>-0.1932862902087199</v>
      </c>
      <c r="H154" s="227">
        <v>-4.5353104670474945E-2</v>
      </c>
      <c r="I154" s="227">
        <v>-6.4734833728940844E-2</v>
      </c>
      <c r="J154" s="227">
        <v>2.3650472877455371E-2</v>
      </c>
      <c r="K154" s="227">
        <v>-6.4887271391963861E-2</v>
      </c>
      <c r="L154" s="227">
        <v>-1.9461196395941568E-2</v>
      </c>
      <c r="M154" s="227">
        <v>3.2806328715471039E-2</v>
      </c>
      <c r="N154" s="227">
        <v>-0.16403594219385692</v>
      </c>
      <c r="O154" s="227">
        <v>8.3528113668141207E-3</v>
      </c>
      <c r="P154" s="227">
        <v>1.8553139574599711E-2</v>
      </c>
      <c r="Q154" s="227">
        <v>3.3938248036326425E-2</v>
      </c>
      <c r="R154" s="227">
        <v>-1.5849795605616158E-2</v>
      </c>
      <c r="S154" s="227">
        <v>-3.8500234559747729E-3</v>
      </c>
      <c r="T154" s="227">
        <v>3.4241828287068345E-3</v>
      </c>
    </row>
    <row r="155" spans="1:20" ht="17.100000000000001" customHeight="1">
      <c r="A155" s="758">
        <v>80</v>
      </c>
      <c r="B155" s="759" t="s">
        <v>336</v>
      </c>
      <c r="C155" s="227"/>
      <c r="D155" s="227">
        <v>-6.7961263180230616E-2</v>
      </c>
      <c r="E155" s="227">
        <v>5.7567463783892568E-2</v>
      </c>
      <c r="F155" s="227">
        <v>0.12257289309104075</v>
      </c>
      <c r="G155" s="227">
        <v>-0.27984983350266807</v>
      </c>
      <c r="H155" s="227">
        <v>6.7118305541145964E-2</v>
      </c>
      <c r="I155" s="227">
        <v>-0.10453730090469333</v>
      </c>
      <c r="J155" s="227">
        <v>-3.5791219879312039E-2</v>
      </c>
      <c r="K155" s="227">
        <v>-1.3550182727196646E-2</v>
      </c>
      <c r="L155" s="227">
        <v>-2.8767823236628191E-2</v>
      </c>
      <c r="M155" s="227">
        <v>4.3258178644571432E-2</v>
      </c>
      <c r="N155" s="227">
        <v>0.33313288966158561</v>
      </c>
      <c r="O155" s="227">
        <v>6.7067346968943398E-3</v>
      </c>
      <c r="P155" s="227">
        <v>3.1075384819236471E-2</v>
      </c>
      <c r="Q155" s="227">
        <v>4.8156386713626431E-2</v>
      </c>
      <c r="R155" s="227">
        <v>1.8473874694213487E-2</v>
      </c>
      <c r="S155" s="227">
        <v>-4.7602855777475195E-2</v>
      </c>
      <c r="T155" s="227">
        <v>1.1344687880457505E-2</v>
      </c>
    </row>
    <row r="156" spans="1:20" ht="17.100000000000001" customHeight="1">
      <c r="A156" s="758">
        <v>85</v>
      </c>
      <c r="B156" s="759" t="s">
        <v>337</v>
      </c>
      <c r="C156" s="227"/>
      <c r="D156" s="227">
        <v>-1.725824929113599E-4</v>
      </c>
      <c r="E156" s="227">
        <v>2.415162662169066E-2</v>
      </c>
      <c r="F156" s="227">
        <v>0.20616448232582568</v>
      </c>
      <c r="G156" s="227">
        <v>1.4958356235824753E-2</v>
      </c>
      <c r="H156" s="227">
        <v>-3.7992948324583587E-3</v>
      </c>
      <c r="I156" s="227">
        <v>1.2004302224011476E-3</v>
      </c>
      <c r="J156" s="227">
        <v>-9.4278880919181453E-4</v>
      </c>
      <c r="K156" s="227">
        <v>-6.8177085615453419E-3</v>
      </c>
      <c r="L156" s="227">
        <v>1.0031116918420294E-2</v>
      </c>
      <c r="M156" s="227">
        <v>1.686229337806916E-2</v>
      </c>
      <c r="N156" s="227">
        <v>-1.9323154378803154E-2</v>
      </c>
      <c r="O156" s="227">
        <v>5.7083094509335604E-3</v>
      </c>
      <c r="P156" s="227">
        <v>-2.1874254688528157E-2</v>
      </c>
      <c r="Q156" s="227">
        <v>-2.2559457359657798E-2</v>
      </c>
      <c r="R156" s="227">
        <v>2.307418739286874E-2</v>
      </c>
      <c r="S156" s="227">
        <v>2.6415181957323514E-4</v>
      </c>
      <c r="T156" s="227">
        <v>3.4670768044539097E-3</v>
      </c>
    </row>
    <row r="157" spans="1:20" ht="17.100000000000001" customHeight="1">
      <c r="A157" s="758">
        <v>91</v>
      </c>
      <c r="B157" s="759" t="s">
        <v>338</v>
      </c>
      <c r="C157" s="227"/>
      <c r="D157" s="227">
        <v>-4.8615393778055358E-3</v>
      </c>
      <c r="E157" s="227">
        <v>-1.1918950589358579E-2</v>
      </c>
      <c r="F157" s="227">
        <v>0.62258090158692936</v>
      </c>
      <c r="G157" s="227">
        <v>-2.7296334186490055E-2</v>
      </c>
      <c r="H157" s="227">
        <v>1.0716137189036742E-2</v>
      </c>
      <c r="I157" s="227">
        <v>5.6551730434064196E-2</v>
      </c>
      <c r="J157" s="227">
        <v>1.3978685705609803E-2</v>
      </c>
      <c r="K157" s="227">
        <v>-6.5954118124967077E-3</v>
      </c>
      <c r="L157" s="227">
        <v>1.0935423520646931E-2</v>
      </c>
      <c r="M157" s="227">
        <v>4.7950028136867625E-3</v>
      </c>
      <c r="N157" s="227">
        <v>0.34949688755706071</v>
      </c>
      <c r="O157" s="227">
        <v>-4.1815247044091119E-2</v>
      </c>
      <c r="P157" s="227">
        <v>1.4620199306782183E-2</v>
      </c>
      <c r="Q157" s="227">
        <v>-2.6234340345813307E-2</v>
      </c>
      <c r="R157" s="227">
        <v>-5.8984404935046733E-3</v>
      </c>
      <c r="S157" s="227">
        <v>-1.4374109737205766E-2</v>
      </c>
      <c r="T157" s="227">
        <v>-2.4567370219684529E-2</v>
      </c>
    </row>
    <row r="158" spans="1:20" ht="17.100000000000001" customHeight="1" thickBot="1">
      <c r="A158" s="762"/>
      <c r="B158" s="763" t="s">
        <v>4</v>
      </c>
      <c r="C158" s="228"/>
      <c r="D158" s="228">
        <v>1.0000000000000013</v>
      </c>
      <c r="E158" s="228">
        <v>1.0000000000000009</v>
      </c>
      <c r="F158" s="228">
        <v>1.0000000000000624</v>
      </c>
      <c r="G158" s="228">
        <v>1.0000000000000251</v>
      </c>
      <c r="H158" s="228">
        <v>1.0000000000000007</v>
      </c>
      <c r="I158" s="228">
        <v>1.0000000000000004</v>
      </c>
      <c r="J158" s="228">
        <v>0.99999999999999711</v>
      </c>
      <c r="K158" s="228">
        <v>0.99999999999998623</v>
      </c>
      <c r="L158" s="228">
        <v>1.0000000000000029</v>
      </c>
      <c r="M158" s="228">
        <v>1.0000000000000056</v>
      </c>
      <c r="N158" s="228">
        <v>0.9999999999999889</v>
      </c>
      <c r="O158" s="228">
        <v>1.0000000000000016</v>
      </c>
      <c r="P158" s="228">
        <v>1</v>
      </c>
      <c r="Q158" s="228">
        <v>0.99999999999999545</v>
      </c>
      <c r="R158" s="228">
        <v>1.000000000000004</v>
      </c>
      <c r="S158" s="228">
        <v>0.99999999999999833</v>
      </c>
      <c r="T158" s="228">
        <v>1.0000000000000062</v>
      </c>
    </row>
    <row r="159" spans="1:20" ht="17.100000000000001" customHeight="1" thickTop="1">
      <c r="B159" s="743" t="s">
        <v>410</v>
      </c>
    </row>
    <row r="160" spans="1:20" ht="17.100000000000001" customHeight="1">
      <c r="B160" s="743" t="s">
        <v>285</v>
      </c>
    </row>
    <row r="161" spans="1:20" ht="17.100000000000001" customHeight="1"/>
    <row r="162" spans="1:20" ht="17.100000000000001" customHeight="1"/>
    <row r="163" spans="1:20" ht="17.100000000000001" customHeight="1"/>
    <row r="164" spans="1:20" ht="17.100000000000001" customHeight="1"/>
    <row r="165" spans="1:20" ht="17.100000000000001" hidden="1" customHeight="1"/>
    <row r="166" spans="1:20" ht="17.100000000000001" hidden="1" customHeight="1"/>
    <row r="167" spans="1:20" ht="30.6" customHeight="1">
      <c r="A167" s="805" t="s">
        <v>301</v>
      </c>
      <c r="B167" s="805"/>
      <c r="C167" s="805"/>
      <c r="D167" s="805"/>
      <c r="E167" s="805"/>
      <c r="F167" s="805"/>
      <c r="G167" s="805"/>
      <c r="H167" s="805"/>
      <c r="I167" s="805"/>
      <c r="J167" s="805"/>
      <c r="K167" s="805"/>
      <c r="L167" s="805"/>
      <c r="M167" s="805"/>
      <c r="N167" s="805"/>
      <c r="O167" s="805"/>
      <c r="P167" s="805"/>
      <c r="Q167" s="805"/>
      <c r="R167" s="805"/>
      <c r="S167" s="805"/>
      <c r="T167" s="805"/>
    </row>
    <row r="168" spans="1:20" ht="17.100000000000001" customHeight="1"/>
    <row r="169" spans="1:20" ht="17.100000000000001" customHeight="1"/>
    <row r="170" spans="1:20" ht="17.100000000000001" customHeight="1">
      <c r="A170" s="806" t="s">
        <v>375</v>
      </c>
      <c r="B170" s="808" t="s">
        <v>341</v>
      </c>
      <c r="C170" s="793"/>
      <c r="D170" s="793"/>
      <c r="E170" s="793"/>
      <c r="F170" s="793"/>
      <c r="G170" s="793"/>
      <c r="H170" s="793"/>
      <c r="I170" s="793"/>
      <c r="J170" s="793"/>
      <c r="K170" s="793"/>
      <c r="L170" s="793"/>
      <c r="M170" s="793"/>
      <c r="N170" s="793"/>
      <c r="O170" s="793"/>
      <c r="P170" s="793"/>
      <c r="Q170" s="793"/>
      <c r="R170" s="793"/>
      <c r="S170" s="793"/>
      <c r="T170" s="793"/>
    </row>
    <row r="171" spans="1:20" ht="21" customHeight="1" thickBot="1">
      <c r="A171" s="807"/>
      <c r="B171" s="809"/>
      <c r="C171" s="766">
        <v>2007</v>
      </c>
      <c r="D171" s="766">
        <v>2008</v>
      </c>
      <c r="E171" s="766">
        <v>2009</v>
      </c>
      <c r="F171" s="766">
        <v>2010</v>
      </c>
      <c r="G171" s="766">
        <v>2011</v>
      </c>
      <c r="H171" s="766">
        <v>2012</v>
      </c>
      <c r="I171" s="766">
        <v>2013</v>
      </c>
      <c r="J171" s="766" t="s">
        <v>318</v>
      </c>
      <c r="K171" s="766" t="s">
        <v>319</v>
      </c>
      <c r="L171" s="766" t="s">
        <v>320</v>
      </c>
      <c r="M171" s="766">
        <v>2017</v>
      </c>
      <c r="N171" s="766">
        <v>2018</v>
      </c>
      <c r="O171" s="766">
        <v>2019</v>
      </c>
      <c r="P171" s="766">
        <v>2020</v>
      </c>
      <c r="Q171" s="766">
        <v>2021</v>
      </c>
      <c r="R171" s="766">
        <v>2022</v>
      </c>
      <c r="S171" s="766">
        <v>2023</v>
      </c>
      <c r="T171" s="766">
        <v>2024</v>
      </c>
    </row>
    <row r="172" spans="1:20" ht="17.100000000000001" customHeight="1" thickTop="1">
      <c r="A172" s="758">
        <v>1</v>
      </c>
      <c r="B172" s="759" t="s">
        <v>37</v>
      </c>
      <c r="C172" s="227"/>
      <c r="D172" s="227">
        <v>7.2240144182367239E-2</v>
      </c>
      <c r="E172" s="227">
        <v>0.10132839484996126</v>
      </c>
      <c r="F172" s="227">
        <v>8.5157699695213473E-2</v>
      </c>
      <c r="G172" s="227">
        <v>0.11604359000657416</v>
      </c>
      <c r="H172" s="227">
        <v>-3.7045246363372808E-2</v>
      </c>
      <c r="I172" s="227">
        <v>7.8140064815746424E-2</v>
      </c>
      <c r="J172" s="227">
        <v>6.3824194032266801E-2</v>
      </c>
      <c r="K172" s="227">
        <v>9.5143509595096099E-2</v>
      </c>
      <c r="L172" s="227">
        <v>6.8681039213087658E-2</v>
      </c>
      <c r="M172" s="227">
        <v>5.7480185165483144E-2</v>
      </c>
      <c r="N172" s="227">
        <v>9.8635270972603273E-2</v>
      </c>
      <c r="O172" s="227">
        <v>-1.4426334995347845E-2</v>
      </c>
      <c r="P172" s="227">
        <v>3.9274791824608801E-2</v>
      </c>
      <c r="Q172" s="227">
        <v>4.4086477118678191E-2</v>
      </c>
      <c r="R172" s="227">
        <v>8.4630947234435761E-2</v>
      </c>
      <c r="S172" s="227">
        <v>0.12775105505031181</v>
      </c>
      <c r="T172" s="227">
        <v>8.0010508432892147E-2</v>
      </c>
    </row>
    <row r="173" spans="1:20" ht="17.100000000000001" customHeight="1">
      <c r="A173" s="758">
        <v>3</v>
      </c>
      <c r="B173" s="759" t="s">
        <v>321</v>
      </c>
      <c r="C173" s="227"/>
      <c r="D173" s="227">
        <v>0.11517138160287588</v>
      </c>
      <c r="E173" s="227">
        <v>8.7387588713801367E-2</v>
      </c>
      <c r="F173" s="227">
        <v>5.6961533260271091E-2</v>
      </c>
      <c r="G173" s="227">
        <v>6.5134431849525498E-2</v>
      </c>
      <c r="H173" s="227">
        <v>0.2045947769883858</v>
      </c>
      <c r="I173" s="227">
        <v>4.6178501716242382E-2</v>
      </c>
      <c r="J173" s="227">
        <v>4.8648633733581637E-2</v>
      </c>
      <c r="K173" s="227">
        <v>0.1465068132229419</v>
      </c>
      <c r="L173" s="227">
        <v>0.12752566600570292</v>
      </c>
      <c r="M173" s="227">
        <v>1.6925241660167289E-2</v>
      </c>
      <c r="N173" s="227">
        <v>7.743569834013786E-2</v>
      </c>
      <c r="O173" s="227">
        <v>5.2642951945356176E-2</v>
      </c>
      <c r="P173" s="227">
        <v>8.9519933287827147E-2</v>
      </c>
      <c r="Q173" s="227">
        <v>3.5444502746803774E-2</v>
      </c>
      <c r="R173" s="227">
        <v>5.0207458691265971E-2</v>
      </c>
      <c r="S173" s="227">
        <v>4.8549119953283038E-2</v>
      </c>
      <c r="T173" s="227">
        <v>1.7225005735477694E-2</v>
      </c>
    </row>
    <row r="174" spans="1:20" ht="17.100000000000001" customHeight="1">
      <c r="A174" s="758">
        <v>2</v>
      </c>
      <c r="B174" s="759" t="s">
        <v>39</v>
      </c>
      <c r="C174" s="227"/>
      <c r="D174" s="227">
        <v>-1.4791116835366158E-2</v>
      </c>
      <c r="E174" s="227">
        <v>0.10282118667822249</v>
      </c>
      <c r="F174" s="227">
        <v>0.22471012225538578</v>
      </c>
      <c r="G174" s="227">
        <v>3.8601541013756124E-2</v>
      </c>
      <c r="H174" s="227">
        <v>7.9027869906516335E-2</v>
      </c>
      <c r="I174" s="227">
        <v>0.13618912410855177</v>
      </c>
      <c r="J174" s="226">
        <v>4.388190341444087E-2</v>
      </c>
      <c r="K174" s="227">
        <v>7.416177095371701E-2</v>
      </c>
      <c r="L174" s="227">
        <v>0.14502835034278494</v>
      </c>
      <c r="M174" s="227">
        <v>0.19610075662040893</v>
      </c>
      <c r="N174" s="227">
        <v>8.7447701565518177E-2</v>
      </c>
      <c r="O174" s="227">
        <v>3.4902078454402519E-2</v>
      </c>
      <c r="P174" s="227">
        <v>3.4814667041247249E-2</v>
      </c>
      <c r="Q174" s="227">
        <v>6.0113613530114351E-2</v>
      </c>
      <c r="R174" s="227">
        <v>4.7929442230675523E-2</v>
      </c>
      <c r="S174" s="227">
        <v>0.1170145146679471</v>
      </c>
      <c r="T174" s="227">
        <v>1.2461218099574234E-2</v>
      </c>
    </row>
    <row r="175" spans="1:20" ht="17.100000000000001" customHeight="1">
      <c r="A175" s="758">
        <v>10</v>
      </c>
      <c r="B175" s="759" t="s">
        <v>322</v>
      </c>
      <c r="C175" s="227"/>
      <c r="D175" s="227">
        <v>0.14556163076232931</v>
      </c>
      <c r="E175" s="227">
        <v>-0.12047857860987088</v>
      </c>
      <c r="F175" s="227">
        <v>0.17599012605791819</v>
      </c>
      <c r="G175" s="227">
        <v>0.13253459934261014</v>
      </c>
      <c r="H175" s="227">
        <v>-0.13237598483293123</v>
      </c>
      <c r="I175" s="227">
        <v>-0.21401250705785346</v>
      </c>
      <c r="J175" s="226">
        <v>0.20703533955753106</v>
      </c>
      <c r="K175" s="227">
        <v>-0.16346122543349428</v>
      </c>
      <c r="L175" s="227">
        <v>-0.21512851232439245</v>
      </c>
      <c r="M175" s="227">
        <v>0.5009856048381045</v>
      </c>
      <c r="N175" s="227">
        <v>0.52981035676737576</v>
      </c>
      <c r="O175" s="227">
        <v>-9.4113017158987011E-2</v>
      </c>
      <c r="P175" s="227">
        <v>7.1376401043904192E-2</v>
      </c>
      <c r="Q175" s="227">
        <v>0.31974001139341124</v>
      </c>
      <c r="R175" s="227">
        <v>0.33113278273392588</v>
      </c>
      <c r="S175" s="227">
        <v>-6.5628286967029825E-2</v>
      </c>
      <c r="T175" s="227">
        <v>4.5637073512566184E-2</v>
      </c>
    </row>
    <row r="176" spans="1:20" ht="17.100000000000001" customHeight="1">
      <c r="A176" s="758">
        <v>15</v>
      </c>
      <c r="B176" s="759" t="s">
        <v>323</v>
      </c>
      <c r="C176" s="227"/>
      <c r="D176" s="227">
        <v>0.15747609259998208</v>
      </c>
      <c r="E176" s="227">
        <v>-1.5479367418935741E-4</v>
      </c>
      <c r="F176" s="227">
        <v>6.6029611753640083E-2</v>
      </c>
      <c r="G176" s="227">
        <v>0.12784916611583186</v>
      </c>
      <c r="H176" s="227">
        <v>7.217479576984398E-2</v>
      </c>
      <c r="I176" s="227">
        <v>0.19783283139329466</v>
      </c>
      <c r="J176" s="226">
        <v>0.19008328434772714</v>
      </c>
      <c r="K176" s="227">
        <v>-2.2419369046082882E-2</v>
      </c>
      <c r="L176" s="227">
        <v>0.47121300607609418</v>
      </c>
      <c r="M176" s="227">
        <v>-0.13705583909011931</v>
      </c>
      <c r="N176" s="227">
        <v>0.10763164705222117</v>
      </c>
      <c r="O176" s="227">
        <v>0.17558133718939284</v>
      </c>
      <c r="P176" s="227">
        <v>7.6750505686957293E-2</v>
      </c>
      <c r="Q176" s="227">
        <v>0.12332178623448486</v>
      </c>
      <c r="R176" s="227">
        <v>0.21605649850567854</v>
      </c>
      <c r="S176" s="227">
        <v>0.23087387250196789</v>
      </c>
      <c r="T176" s="227">
        <v>8.4053631094014092E-2</v>
      </c>
    </row>
    <row r="177" spans="1:20" ht="17.100000000000001" customHeight="1">
      <c r="A177" s="758">
        <v>17</v>
      </c>
      <c r="B177" s="759" t="s">
        <v>324</v>
      </c>
      <c r="C177" s="227"/>
      <c r="D177" s="227">
        <v>0.13331396260704009</v>
      </c>
      <c r="E177" s="227">
        <v>0.12848590086749478</v>
      </c>
      <c r="F177" s="227">
        <v>0.30863516769092714</v>
      </c>
      <c r="G177" s="227">
        <v>0.11338664367726858</v>
      </c>
      <c r="H177" s="227">
        <v>5.4271325173375518E-2</v>
      </c>
      <c r="I177" s="227">
        <v>-9.2119534626123101E-2</v>
      </c>
      <c r="J177" s="226">
        <v>6.7061493034687336E-2</v>
      </c>
      <c r="K177" s="227">
        <v>-1.7773009033167031E-2</v>
      </c>
      <c r="L177" s="227">
        <v>0.20402387907355113</v>
      </c>
      <c r="M177" s="227">
        <v>0.11859328293846438</v>
      </c>
      <c r="N177" s="227">
        <v>8.4892489573574093E-2</v>
      </c>
      <c r="O177" s="227">
        <v>0.1225971496426248</v>
      </c>
      <c r="P177" s="227">
        <v>0.14237801151116858</v>
      </c>
      <c r="Q177" s="227">
        <v>0.39640667799354201</v>
      </c>
      <c r="R177" s="227">
        <v>-0.12038269439056115</v>
      </c>
      <c r="S177" s="227">
        <v>0.26454568972822967</v>
      </c>
      <c r="T177" s="227">
        <v>-0.11449148452522151</v>
      </c>
    </row>
    <row r="178" spans="1:20">
      <c r="A178" s="758">
        <v>20</v>
      </c>
      <c r="B178" s="759" t="s">
        <v>325</v>
      </c>
      <c r="C178" s="227"/>
      <c r="D178" s="227">
        <v>8.3229795042746524E-2</v>
      </c>
      <c r="E178" s="227">
        <v>0.11080431510262145</v>
      </c>
      <c r="F178" s="227">
        <v>0.20459162933577657</v>
      </c>
      <c r="G178" s="227">
        <v>6.9230108856908945E-2</v>
      </c>
      <c r="H178" s="227">
        <v>4.8309573085918434E-3</v>
      </c>
      <c r="I178" s="227">
        <v>6.8806783049837339E-3</v>
      </c>
      <c r="J178" s="226">
        <v>6.3334312237266266E-2</v>
      </c>
      <c r="K178" s="227">
        <v>0.10577795811782531</v>
      </c>
      <c r="L178" s="227">
        <v>5.9227946939641507E-2</v>
      </c>
      <c r="M178" s="227">
        <v>4.6863173736161778E-2</v>
      </c>
      <c r="N178" s="227">
        <v>9.9487417415359269E-2</v>
      </c>
      <c r="O178" s="227">
        <v>3.0322606062246793E-2</v>
      </c>
      <c r="P178" s="227">
        <v>-4.0144068452368731E-2</v>
      </c>
      <c r="Q178" s="227">
        <v>1.0740098766090833E-2</v>
      </c>
      <c r="R178" s="227">
        <v>2.6859624382255864E-2</v>
      </c>
      <c r="S178" s="227">
        <v>4.330160138740391E-2</v>
      </c>
      <c r="T178" s="227">
        <v>3.3657326518238273E-2</v>
      </c>
    </row>
    <row r="179" spans="1:20" ht="17.100000000000001" customHeight="1">
      <c r="A179" s="758">
        <v>26</v>
      </c>
      <c r="B179" s="759" t="s">
        <v>41</v>
      </c>
      <c r="C179" s="227"/>
      <c r="D179" s="227">
        <v>0.13109158683789057</v>
      </c>
      <c r="E179" s="227">
        <v>-3.2695724044063068E-2</v>
      </c>
      <c r="F179" s="227">
        <v>1.4590273367791617E-2</v>
      </c>
      <c r="G179" s="227">
        <v>-5.0214739563883337E-2</v>
      </c>
      <c r="H179" s="227">
        <v>-1.2597426804492828E-2</v>
      </c>
      <c r="I179" s="227">
        <v>1.9960026089791416E-2</v>
      </c>
      <c r="J179" s="226">
        <v>2.6470062343818546E-2</v>
      </c>
      <c r="K179" s="227">
        <v>-1.7476085469765423E-2</v>
      </c>
      <c r="L179" s="227">
        <v>-4.9434809898122656E-2</v>
      </c>
      <c r="M179" s="227">
        <v>2.5510490283642273E-3</v>
      </c>
      <c r="N179" s="227">
        <v>6.1232531890342834E-2</v>
      </c>
      <c r="O179" s="227">
        <v>2.5158688302858723E-2</v>
      </c>
      <c r="P179" s="227">
        <v>9.270559240132159E-2</v>
      </c>
      <c r="Q179" s="227">
        <v>-1.1541431220638221E-2</v>
      </c>
      <c r="R179" s="227">
        <v>-8.041211714633445E-2</v>
      </c>
      <c r="S179" s="227">
        <v>0.37540424501930936</v>
      </c>
      <c r="T179" s="227">
        <v>0.14319452467262361</v>
      </c>
    </row>
    <row r="180" spans="1:20" ht="17.100000000000001" customHeight="1">
      <c r="A180" s="758">
        <v>28</v>
      </c>
      <c r="B180" s="759" t="s">
        <v>326</v>
      </c>
      <c r="C180" s="227"/>
      <c r="D180" s="227">
        <v>0.12292018596309284</v>
      </c>
      <c r="E180" s="227">
        <v>5.4896484406214086E-2</v>
      </c>
      <c r="F180" s="227">
        <v>4.5899268006313054E-2</v>
      </c>
      <c r="G180" s="227">
        <v>-6.3001957754896809E-3</v>
      </c>
      <c r="H180" s="227">
        <v>7.5794969880651042E-2</v>
      </c>
      <c r="I180" s="227">
        <v>3.4110904307737666E-2</v>
      </c>
      <c r="J180" s="226">
        <v>6.1136928534815116E-2</v>
      </c>
      <c r="K180" s="227">
        <v>0.13494277532115873</v>
      </c>
      <c r="L180" s="227">
        <v>-8.2190899707157428E-4</v>
      </c>
      <c r="M180" s="227">
        <v>7.1447376592987721E-2</v>
      </c>
      <c r="N180" s="227">
        <v>6.571351546769999E-2</v>
      </c>
      <c r="O180" s="227">
        <v>6.4390923254784349E-2</v>
      </c>
      <c r="P180" s="227">
        <v>0.1004444888881415</v>
      </c>
      <c r="Q180" s="227">
        <v>0.1027853180919871</v>
      </c>
      <c r="R180" s="227">
        <v>7.1855397610806948E-2</v>
      </c>
      <c r="S180" s="227">
        <v>3.5195770712877161E-2</v>
      </c>
      <c r="T180" s="227">
        <v>5.0503380430311662E-2</v>
      </c>
    </row>
    <row r="181" spans="1:20" ht="17.100000000000001" customHeight="1">
      <c r="A181" s="758">
        <v>29</v>
      </c>
      <c r="B181" s="759" t="s">
        <v>327</v>
      </c>
      <c r="C181" s="227"/>
      <c r="D181" s="227">
        <v>3.3027818593847291E-2</v>
      </c>
      <c r="E181" s="227">
        <v>2.4839009886184815E-2</v>
      </c>
      <c r="F181" s="227">
        <v>8.1424730188080607E-2</v>
      </c>
      <c r="G181" s="227">
        <v>-2.2013850893274456E-2</v>
      </c>
      <c r="H181" s="227">
        <v>9.0061945586342507E-2</v>
      </c>
      <c r="I181" s="227">
        <v>3.0448527456739205E-2</v>
      </c>
      <c r="J181" s="226">
        <v>5.8662463106091467E-2</v>
      </c>
      <c r="K181" s="227">
        <v>-5.2919889080353277E-2</v>
      </c>
      <c r="L181" s="227">
        <v>0.11042161182104415</v>
      </c>
      <c r="M181" s="227">
        <v>0.24485869135512317</v>
      </c>
      <c r="N181" s="227">
        <v>4.6215846341281841E-2</v>
      </c>
      <c r="O181" s="227">
        <v>-2.4769856387779621E-3</v>
      </c>
      <c r="P181" s="227">
        <v>3.0040658547646482E-2</v>
      </c>
      <c r="Q181" s="227">
        <v>5.6934457724775012E-2</v>
      </c>
      <c r="R181" s="227">
        <v>0.15864266999554943</v>
      </c>
      <c r="S181" s="227">
        <v>4.9464094465555108E-2</v>
      </c>
      <c r="T181" s="227">
        <v>0.20095657708469239</v>
      </c>
    </row>
    <row r="182" spans="1:20" ht="17.100000000000001" customHeight="1">
      <c r="A182" s="758">
        <v>36</v>
      </c>
      <c r="B182" s="759" t="s">
        <v>328</v>
      </c>
      <c r="C182" s="227"/>
      <c r="D182" s="227">
        <v>0.22413202184635139</v>
      </c>
      <c r="E182" s="227">
        <v>0.24953350017480647</v>
      </c>
      <c r="F182" s="227">
        <v>7.302693423852058E-2</v>
      </c>
      <c r="G182" s="227">
        <v>5.9603629718808948E-2</v>
      </c>
      <c r="H182" s="227">
        <v>4.3596363944904626E-2</v>
      </c>
      <c r="I182" s="227">
        <v>3.3161466005927176E-2</v>
      </c>
      <c r="J182" s="226">
        <v>3.5083416079744634E-2</v>
      </c>
      <c r="K182" s="227">
        <v>-6.6700412057335567E-3</v>
      </c>
      <c r="L182" s="227">
        <v>3.7668588738031028E-2</v>
      </c>
      <c r="M182" s="227">
        <v>7.1670694592357309E-2</v>
      </c>
      <c r="N182" s="227">
        <v>4.134612884829858E-2</v>
      </c>
      <c r="O182" s="227">
        <v>0.23828157301120667</v>
      </c>
      <c r="P182" s="227">
        <v>1.6150092199829214E-3</v>
      </c>
      <c r="Q182" s="227">
        <v>-0.14906320508876736</v>
      </c>
      <c r="R182" s="227">
        <v>0.20145682108639451</v>
      </c>
      <c r="S182" s="227">
        <v>7.5215300022280163E-2</v>
      </c>
      <c r="T182" s="227">
        <v>4.1511010985295194E-2</v>
      </c>
    </row>
    <row r="183" spans="1:20" ht="17.100000000000001" customHeight="1">
      <c r="A183" s="758">
        <v>40</v>
      </c>
      <c r="B183" s="759" t="s">
        <v>329</v>
      </c>
      <c r="C183" s="227"/>
      <c r="D183" s="227">
        <v>0.12946843744066494</v>
      </c>
      <c r="E183" s="227">
        <v>6.892659432412751E-2</v>
      </c>
      <c r="F183" s="227">
        <v>0.15280925237424925</v>
      </c>
      <c r="G183" s="227">
        <v>-2.420128807377675E-2</v>
      </c>
      <c r="H183" s="227">
        <v>1.0215872538766435E-2</v>
      </c>
      <c r="I183" s="227">
        <v>-0.15563929501804596</v>
      </c>
      <c r="J183" s="226">
        <v>-8.2202577068840044E-2</v>
      </c>
      <c r="K183" s="227">
        <v>0.26549108275642497</v>
      </c>
      <c r="L183" s="227">
        <v>4.3935982994989242E-2</v>
      </c>
      <c r="M183" s="227">
        <v>0.14236012949748944</v>
      </c>
      <c r="N183" s="227">
        <v>-5.3620688688694407E-2</v>
      </c>
      <c r="O183" s="227">
        <v>6.685158353366627E-2</v>
      </c>
      <c r="P183" s="227">
        <v>1.8554233485513549E-2</v>
      </c>
      <c r="Q183" s="227">
        <v>-0.69409361209617548</v>
      </c>
      <c r="R183" s="227">
        <v>0.13009087831404154</v>
      </c>
      <c r="S183" s="227">
        <v>-0.11132286168209748</v>
      </c>
      <c r="T183" s="227">
        <v>3.5465601516713408E-2</v>
      </c>
    </row>
    <row r="184" spans="1:20" ht="17.100000000000001" customHeight="1">
      <c r="A184" s="758">
        <v>45</v>
      </c>
      <c r="B184" s="759" t="s">
        <v>205</v>
      </c>
      <c r="C184" s="227"/>
      <c r="D184" s="227">
        <v>-7.5882347416157403E-3</v>
      </c>
      <c r="E184" s="227">
        <v>8.9669371937229236E-2</v>
      </c>
      <c r="F184" s="227">
        <v>-7.4659747916963393E-2</v>
      </c>
      <c r="G184" s="227">
        <v>0.11935879540299177</v>
      </c>
      <c r="H184" s="227">
        <v>-7.5750305003586038E-2</v>
      </c>
      <c r="I184" s="227">
        <v>-8.343192523736942E-3</v>
      </c>
      <c r="J184" s="227">
        <v>0.12705769584841486</v>
      </c>
      <c r="K184" s="227">
        <v>0.1060997022636907</v>
      </c>
      <c r="L184" s="227">
        <v>1.5674693118830296E-2</v>
      </c>
      <c r="M184" s="227">
        <v>0.11552865550873914</v>
      </c>
      <c r="N184" s="227">
        <v>5.3700157973342044E-2</v>
      </c>
      <c r="O184" s="227">
        <v>0.11628392734922732</v>
      </c>
      <c r="P184" s="227">
        <v>-2.1438618422200406E-3</v>
      </c>
      <c r="Q184" s="227">
        <v>-2.3599199857567865E-2</v>
      </c>
      <c r="R184" s="227">
        <v>-0.1292183749298963</v>
      </c>
      <c r="S184" s="227">
        <v>7.3860435589869544E-2</v>
      </c>
      <c r="T184" s="227">
        <v>0.13724837631809117</v>
      </c>
    </row>
    <row r="185" spans="1:20" ht="27" customHeight="1">
      <c r="A185" s="758">
        <v>50</v>
      </c>
      <c r="B185" s="761" t="s">
        <v>330</v>
      </c>
      <c r="C185" s="227"/>
      <c r="D185" s="227">
        <v>8.8343028279512348E-2</v>
      </c>
      <c r="E185" s="227">
        <v>5.6462199457637752E-2</v>
      </c>
      <c r="F185" s="227">
        <v>0.12014431278378401</v>
      </c>
      <c r="G185" s="227">
        <v>9.4204464322459547E-2</v>
      </c>
      <c r="H185" s="227">
        <v>8.1407644697735648E-2</v>
      </c>
      <c r="I185" s="227">
        <v>3.3113729513014833E-2</v>
      </c>
      <c r="J185" s="227">
        <v>-2.8259491924678914E-2</v>
      </c>
      <c r="K185" s="227">
        <v>0.1307526622491737</v>
      </c>
      <c r="L185" s="227">
        <v>0.11556993476821664</v>
      </c>
      <c r="M185" s="227">
        <v>-6.9997199848407798E-2</v>
      </c>
      <c r="N185" s="227">
        <v>8.5473721643634315E-2</v>
      </c>
      <c r="O185" s="227">
        <v>8.4209421765116144E-2</v>
      </c>
      <c r="P185" s="227">
        <v>9.378746470534538E-2</v>
      </c>
      <c r="Q185" s="227">
        <v>2.7700789630424216E-2</v>
      </c>
      <c r="R185" s="227">
        <v>-2.9048232157484422E-2</v>
      </c>
      <c r="S185" s="227">
        <v>3.928569663821424E-2</v>
      </c>
      <c r="T185" s="227">
        <v>4.766777253619181E-2</v>
      </c>
    </row>
    <row r="186" spans="1:20" ht="17.100000000000001" customHeight="1">
      <c r="A186" s="758">
        <v>55</v>
      </c>
      <c r="B186" s="759" t="s">
        <v>331</v>
      </c>
      <c r="C186" s="227"/>
      <c r="D186" s="227">
        <v>0.25804780177286335</v>
      </c>
      <c r="E186" s="227">
        <v>4.8916184376942118E-2</v>
      </c>
      <c r="F186" s="227">
        <v>0.19364350895320648</v>
      </c>
      <c r="G186" s="227">
        <v>0.13820046110961526</v>
      </c>
      <c r="H186" s="227">
        <v>0.13959043229010515</v>
      </c>
      <c r="I186" s="227">
        <v>0.10408870884945354</v>
      </c>
      <c r="J186" s="227">
        <v>0.17965620484497657</v>
      </c>
      <c r="K186" s="227">
        <v>6.6799962832581716E-2</v>
      </c>
      <c r="L186" s="227">
        <v>0.15166339087643665</v>
      </c>
      <c r="M186" s="227">
        <v>0.27461129920621508</v>
      </c>
      <c r="N186" s="227">
        <v>9.5281838468705304E-2</v>
      </c>
      <c r="O186" s="227">
        <v>4.385623441903741E-2</v>
      </c>
      <c r="P186" s="227">
        <v>-0.11829390468163326</v>
      </c>
      <c r="Q186" s="227">
        <v>1.6681512448076363E-2</v>
      </c>
      <c r="R186" s="227">
        <v>0.37605332399161484</v>
      </c>
      <c r="S186" s="227">
        <v>0.26433988040414924</v>
      </c>
      <c r="T186" s="227">
        <v>0.12213572007849738</v>
      </c>
    </row>
    <row r="187" spans="1:20" ht="17.100000000000001" customHeight="1">
      <c r="A187" s="758">
        <v>60</v>
      </c>
      <c r="B187" s="759" t="s">
        <v>332</v>
      </c>
      <c r="C187" s="227"/>
      <c r="D187" s="227">
        <v>8.4055334350540134E-2</v>
      </c>
      <c r="E187" s="227">
        <v>1.8111826691530331E-2</v>
      </c>
      <c r="F187" s="227">
        <v>0.15471041204270519</v>
      </c>
      <c r="G187" s="227">
        <v>1.6048395034482743E-2</v>
      </c>
      <c r="H187" s="227">
        <v>3.217438917673654E-2</v>
      </c>
      <c r="I187" s="227">
        <v>2.4925533946121625E-2</v>
      </c>
      <c r="J187" s="227">
        <v>6.501302511763174E-2</v>
      </c>
      <c r="K187" s="227">
        <v>8.099099542749677E-2</v>
      </c>
      <c r="L187" s="227">
        <v>5.0275861794878862E-2</v>
      </c>
      <c r="M187" s="227">
        <v>0.1017815868829608</v>
      </c>
      <c r="N187" s="227">
        <v>2.9684989414934693E-2</v>
      </c>
      <c r="O187" s="227">
        <v>4.2043204213539909E-2</v>
      </c>
      <c r="P187" s="227">
        <v>0.10673574968457467</v>
      </c>
      <c r="Q187" s="227">
        <v>0.23827282787480542</v>
      </c>
      <c r="R187" s="227">
        <v>0.14305676406357359</v>
      </c>
      <c r="S187" s="227">
        <v>0.16403288358373969</v>
      </c>
      <c r="T187" s="227">
        <v>0.16671606068022449</v>
      </c>
    </row>
    <row r="188" spans="1:20" ht="17.100000000000001" customHeight="1">
      <c r="A188" s="758">
        <v>64</v>
      </c>
      <c r="B188" s="759" t="s">
        <v>333</v>
      </c>
      <c r="C188" s="227"/>
      <c r="D188" s="227">
        <v>2.5524481405482913E-2</v>
      </c>
      <c r="E188" s="227">
        <v>3.4235233050184721E-2</v>
      </c>
      <c r="F188" s="227">
        <v>-4.0536451371465776E-2</v>
      </c>
      <c r="G188" s="227">
        <v>0.15348266918653897</v>
      </c>
      <c r="H188" s="227">
        <v>1.5668963465862884E-2</v>
      </c>
      <c r="I188" s="227">
        <v>0.12228703310075018</v>
      </c>
      <c r="J188" s="227">
        <v>8.4666120447503213E-2</v>
      </c>
      <c r="K188" s="227">
        <v>-4.0911263410959853E-3</v>
      </c>
      <c r="L188" s="227">
        <v>-6.5420069171130635E-2</v>
      </c>
      <c r="M188" s="227">
        <v>0.22517564349398822</v>
      </c>
      <c r="N188" s="227">
        <v>-0.21104495407170654</v>
      </c>
      <c r="O188" s="227">
        <v>4.4804681565317139E-2</v>
      </c>
      <c r="P188" s="227">
        <v>4.3765182439983397E-2</v>
      </c>
      <c r="Q188" s="227">
        <v>7.7674305501864938E-2</v>
      </c>
      <c r="R188" s="227">
        <v>0.33479104750173416</v>
      </c>
      <c r="S188" s="227">
        <v>9.6787656848129622E-4</v>
      </c>
      <c r="T188" s="227">
        <v>0.2046077857479065</v>
      </c>
    </row>
    <row r="189" spans="1:20" ht="17.100000000000001" customHeight="1">
      <c r="A189" s="758">
        <v>65</v>
      </c>
      <c r="B189" s="759" t="s">
        <v>334</v>
      </c>
      <c r="C189" s="227"/>
      <c r="D189" s="227">
        <v>0.57763479440339704</v>
      </c>
      <c r="E189" s="227">
        <v>-2.9722413358050037E-2</v>
      </c>
      <c r="F189" s="227">
        <v>6.8344215590633084E-2</v>
      </c>
      <c r="G189" s="227">
        <v>0.15360680831268225</v>
      </c>
      <c r="H189" s="227">
        <v>3.2429091115559583E-2</v>
      </c>
      <c r="I189" s="227">
        <v>6.4772082696180178E-2</v>
      </c>
      <c r="J189" s="227">
        <v>-1.8995044843869269E-2</v>
      </c>
      <c r="K189" s="227">
        <v>-3.8583787202595476E-2</v>
      </c>
      <c r="L189" s="227">
        <v>3.8858168576123786E-2</v>
      </c>
      <c r="M189" s="227">
        <v>-0.10804529289884213</v>
      </c>
      <c r="N189" s="227">
        <v>-1.5094891198654814E-3</v>
      </c>
      <c r="O189" s="227">
        <v>-7.5613166125411913E-2</v>
      </c>
      <c r="P189" s="227">
        <v>1.7194009221604523E-2</v>
      </c>
      <c r="Q189" s="227">
        <v>-9.7147264356955976E-3</v>
      </c>
      <c r="R189" s="227">
        <v>-0.23493931195025308</v>
      </c>
      <c r="S189" s="227">
        <v>-3.1619103567112949E-2</v>
      </c>
      <c r="T189" s="227">
        <v>-9.6418823381278274E-2</v>
      </c>
    </row>
    <row r="190" spans="1:20" ht="17.100000000000001" customHeight="1">
      <c r="A190" s="758">
        <v>71</v>
      </c>
      <c r="B190" s="759" t="s">
        <v>335</v>
      </c>
      <c r="C190" s="227"/>
      <c r="D190" s="227">
        <v>6.3948137153145845E-2</v>
      </c>
      <c r="E190" s="227">
        <v>7.8740054100899792E-2</v>
      </c>
      <c r="F190" s="227">
        <v>8.7954057156020671E-2</v>
      </c>
      <c r="G190" s="227">
        <v>0.12554457118907925</v>
      </c>
      <c r="H190" s="227">
        <v>7.9783056944658259E-2</v>
      </c>
      <c r="I190" s="227">
        <v>0.14376570024985735</v>
      </c>
      <c r="J190" s="227">
        <v>6.1650705074127288E-2</v>
      </c>
      <c r="K190" s="227">
        <v>0.1385713555356991</v>
      </c>
      <c r="L190" s="227">
        <v>6.2870136863499626E-2</v>
      </c>
      <c r="M190" s="227">
        <v>3.890703613135349E-2</v>
      </c>
      <c r="N190" s="227">
        <v>6.8484233072352074E-2</v>
      </c>
      <c r="O190" s="227">
        <v>8.6364678510523651E-2</v>
      </c>
      <c r="P190" s="227">
        <v>-4.2733919039052881E-2</v>
      </c>
      <c r="Q190" s="227">
        <v>-7.7548422255603322E-3</v>
      </c>
      <c r="R190" s="227">
        <v>0.32228663638055077</v>
      </c>
      <c r="S190" s="227">
        <v>9.6477001338058255E-2</v>
      </c>
      <c r="T190" s="227">
        <v>5.9267707616759813E-2</v>
      </c>
    </row>
    <row r="191" spans="1:20" ht="17.100000000000001" customHeight="1">
      <c r="A191" s="758">
        <v>75</v>
      </c>
      <c r="B191" s="759" t="s">
        <v>73</v>
      </c>
      <c r="C191" s="227"/>
      <c r="D191" s="227">
        <v>6.5034627936158884E-2</v>
      </c>
      <c r="E191" s="227">
        <v>3.2774908361479449E-2</v>
      </c>
      <c r="F191" s="227">
        <v>0.29216618663826366</v>
      </c>
      <c r="G191" s="227">
        <v>0.22546625210298199</v>
      </c>
      <c r="H191" s="227">
        <v>0.1828894432309156</v>
      </c>
      <c r="I191" s="227">
        <v>0.11812748292193387</v>
      </c>
      <c r="J191" s="227">
        <v>8.8309175095580894E-2</v>
      </c>
      <c r="K191" s="227">
        <v>5.8553389158742197E-2</v>
      </c>
      <c r="L191" s="227">
        <v>0.11741462253462642</v>
      </c>
      <c r="M191" s="227">
        <v>8.4202848212983294E-2</v>
      </c>
      <c r="N191" s="227">
        <v>0.25260455359003364</v>
      </c>
      <c r="O191" s="227">
        <v>0.24141959882867958</v>
      </c>
      <c r="P191" s="227">
        <v>0.11382176912277719</v>
      </c>
      <c r="Q191" s="227">
        <v>2.6092877430556216E-2</v>
      </c>
      <c r="R191" s="227">
        <v>3.6629193338238997E-2</v>
      </c>
      <c r="S191" s="227">
        <v>6.8709125297159002E-2</v>
      </c>
      <c r="T191" s="227">
        <v>5.4271201766711075E-2</v>
      </c>
    </row>
    <row r="192" spans="1:20" ht="17.100000000000001" customHeight="1">
      <c r="A192" s="758">
        <v>80</v>
      </c>
      <c r="B192" s="759" t="s">
        <v>336</v>
      </c>
      <c r="C192" s="227"/>
      <c r="D192" s="227">
        <v>-0.10703076050890947</v>
      </c>
      <c r="E192" s="227">
        <v>7.3714332502737179E-2</v>
      </c>
      <c r="F192" s="227">
        <v>0.17010734714116582</v>
      </c>
      <c r="G192" s="227">
        <v>0.17709658003657713</v>
      </c>
      <c r="H192" s="227">
        <v>0.19681074960306089</v>
      </c>
      <c r="I192" s="227">
        <v>0.13408095067312598</v>
      </c>
      <c r="J192" s="227">
        <v>0.10318603834817264</v>
      </c>
      <c r="K192" s="227">
        <v>8.4243579917900213E-2</v>
      </c>
      <c r="L192" s="227">
        <v>0.17003523372972551</v>
      </c>
      <c r="M192" s="227">
        <v>6.4968029718664777E-2</v>
      </c>
      <c r="N192" s="227">
        <v>0.21818701274673646</v>
      </c>
      <c r="O192" s="227">
        <v>0.12236318761988385</v>
      </c>
      <c r="P192" s="227">
        <v>0.17093980817079091</v>
      </c>
      <c r="Q192" s="227">
        <v>-7.2715915760794947E-2</v>
      </c>
      <c r="R192" s="227">
        <v>3.2601837553891011E-2</v>
      </c>
      <c r="S192" s="227">
        <v>8.2145638057225856E-2</v>
      </c>
      <c r="T192" s="227">
        <v>2.7612375242598963E-2</v>
      </c>
    </row>
    <row r="193" spans="1:20" ht="17.100000000000001" customHeight="1">
      <c r="A193" s="758">
        <v>85</v>
      </c>
      <c r="B193" s="759" t="s">
        <v>337</v>
      </c>
      <c r="C193" s="227"/>
      <c r="D193" s="227">
        <v>-9.8373338467083737E-2</v>
      </c>
      <c r="E193" s="227">
        <v>9.9155178428103952E-2</v>
      </c>
      <c r="F193" s="227">
        <v>0.31848202347598753</v>
      </c>
      <c r="G193" s="227">
        <v>0.18601640655576435</v>
      </c>
      <c r="H193" s="227">
        <v>0.12067716490297697</v>
      </c>
      <c r="I193" s="227">
        <v>6.0016831396612291E-2</v>
      </c>
      <c r="J193" s="227">
        <v>6.5339278265518441E-2</v>
      </c>
      <c r="K193" s="227">
        <v>5.5597726949974779E-2</v>
      </c>
      <c r="L193" s="227">
        <v>0.10304453077196296</v>
      </c>
      <c r="M193" s="227">
        <v>2.7866334298412898E-2</v>
      </c>
      <c r="N193" s="227">
        <v>0.32698301447886657</v>
      </c>
      <c r="O193" s="227">
        <v>4.4049954192165952E-2</v>
      </c>
      <c r="P193" s="227">
        <v>2.5417348585166089E-3</v>
      </c>
      <c r="Q193" s="227">
        <v>6.799607888703485E-2</v>
      </c>
      <c r="R193" s="227">
        <v>-2.275422567055152E-2</v>
      </c>
      <c r="S193" s="227">
        <v>9.6560251281062603E-2</v>
      </c>
      <c r="T193" s="227">
        <v>6.0438050044800518E-2</v>
      </c>
    </row>
    <row r="194" spans="1:20" ht="17.100000000000001" customHeight="1">
      <c r="A194" s="758">
        <v>91</v>
      </c>
      <c r="B194" s="759" t="s">
        <v>338</v>
      </c>
      <c r="C194" s="227"/>
      <c r="D194" s="227">
        <v>0.10858266736006961</v>
      </c>
      <c r="E194" s="227">
        <v>6.5713647436178579E-3</v>
      </c>
      <c r="F194" s="227">
        <v>0.23723485513342535</v>
      </c>
      <c r="G194" s="227">
        <v>2.0839576796229053E-2</v>
      </c>
      <c r="H194" s="227">
        <v>0.11230766489384281</v>
      </c>
      <c r="I194" s="227">
        <v>0.10169768130941881</v>
      </c>
      <c r="J194" s="227">
        <v>5.8138537219897923E-2</v>
      </c>
      <c r="K194" s="227">
        <v>0.12372765211972814</v>
      </c>
      <c r="L194" s="227">
        <v>5.641551373636311E-2</v>
      </c>
      <c r="M194" s="227">
        <v>3.1104508737215042E-2</v>
      </c>
      <c r="N194" s="227">
        <v>8.8282301388929785E-2</v>
      </c>
      <c r="O194" s="227">
        <v>6.0143324793275443E-2</v>
      </c>
      <c r="P194" s="227">
        <v>3.6429492861465684E-2</v>
      </c>
      <c r="Q194" s="227">
        <v>9.593535580000534E-2</v>
      </c>
      <c r="R194" s="227">
        <v>6.5425329310837999E-2</v>
      </c>
      <c r="S194" s="227">
        <v>0.10831997981885078</v>
      </c>
      <c r="T194" s="227">
        <v>0.12995017747199977</v>
      </c>
    </row>
    <row r="195" spans="1:20" ht="17.100000000000001" customHeight="1" thickBot="1">
      <c r="A195" s="762"/>
      <c r="B195" s="763" t="s">
        <v>4</v>
      </c>
      <c r="C195" s="228"/>
      <c r="D195" s="228">
        <v>8.3975062924944055E-2</v>
      </c>
      <c r="E195" s="228">
        <v>6.4944890966711188E-2</v>
      </c>
      <c r="F195" s="228">
        <v>0.1055840810190265</v>
      </c>
      <c r="G195" s="228">
        <v>0.10981909062481354</v>
      </c>
      <c r="H195" s="228">
        <v>5.4811169075841049E-2</v>
      </c>
      <c r="I195" s="228">
        <v>5.4161913550324625E-2</v>
      </c>
      <c r="J195" s="228">
        <v>6.9091632818919502E-2</v>
      </c>
      <c r="K195" s="228">
        <v>7.147037314631155E-2</v>
      </c>
      <c r="L195" s="228">
        <v>9.3318461067650738E-2</v>
      </c>
      <c r="M195" s="228">
        <v>4.8608371057280442E-2</v>
      </c>
      <c r="N195" s="228">
        <v>8.9931975720608959E-2</v>
      </c>
      <c r="O195" s="228">
        <v>6.5361072784791086E-2</v>
      </c>
      <c r="P195" s="228">
        <v>5.2996734837148063E-2</v>
      </c>
      <c r="Q195" s="228">
        <v>4.4274561032597637E-2</v>
      </c>
      <c r="R195" s="228">
        <v>8.9678930970125803E-2</v>
      </c>
      <c r="S195" s="228">
        <v>9.0673463493629258E-2</v>
      </c>
      <c r="T195" s="228">
        <v>7.7001281425664647E-2</v>
      </c>
    </row>
    <row r="196" spans="1:20" ht="17.100000000000001" customHeight="1" thickTop="1">
      <c r="B196" s="743" t="s">
        <v>410</v>
      </c>
    </row>
    <row r="197" spans="1:20" ht="17.100000000000001" customHeight="1">
      <c r="B197" s="743" t="s">
        <v>285</v>
      </c>
    </row>
  </sheetData>
  <mergeCells count="18">
    <mergeCell ref="A130:T130"/>
    <mergeCell ref="A167:T167"/>
    <mergeCell ref="A1:T1"/>
    <mergeCell ref="A32:T32"/>
    <mergeCell ref="A63:T63"/>
    <mergeCell ref="A94:T94"/>
    <mergeCell ref="A170:A171"/>
    <mergeCell ref="B170:B171"/>
    <mergeCell ref="A4:A5"/>
    <mergeCell ref="B4:B5"/>
    <mergeCell ref="A35:A36"/>
    <mergeCell ref="B35:B36"/>
    <mergeCell ref="A66:A67"/>
    <mergeCell ref="B66:B67"/>
    <mergeCell ref="A97:A98"/>
    <mergeCell ref="B97:B98"/>
    <mergeCell ref="A133:A134"/>
    <mergeCell ref="B133:B134"/>
  </mergeCells>
  <printOptions horizontalCentered="1" verticalCentered="1"/>
  <pageMargins left="0" right="0" top="0.98425196850393704" bottom="0.39370078740157483" header="0" footer="0"/>
  <pageSetup paperSize="9" scale="66" firstPageNumber="9" fitToWidth="0" fitToHeight="2" orientation="landscape" useFirstPageNumber="1" r:id="rId1"/>
  <headerFooter>
    <oddHeader>&amp;L&amp;G&amp;R&amp;G</oddHeader>
    <oddFooter>&amp;C&amp;"Arial Black,Normal"&amp;12&amp;K03+000&amp;P&amp;R&amp;"Arial Black,Gras"&amp;14&amp;K03+000Janvier 2024 | N°53&amp;G</oddFooter>
  </headerFooter>
  <rowBreaks count="5" manualBreakCount="5">
    <brk id="31" max="16" man="1"/>
    <brk id="62" max="16383" man="1"/>
    <brk id="93" max="16" man="1"/>
    <brk id="129" max="16" man="1"/>
    <brk id="166" max="16" man="1"/>
  </rowBreaks>
  <drawing r:id="rId2"/>
  <legacyDrawingHF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6">
    <tabColor theme="3" tint="0.59999389629810485"/>
  </sheetPr>
  <dimension ref="A1:S72"/>
  <sheetViews>
    <sheetView zoomScale="85" zoomScaleNormal="85" zoomScaleSheetLayoutView="55" zoomScalePageLayoutView="80" workbookViewId="0">
      <selection activeCell="F11" sqref="F11"/>
    </sheetView>
  </sheetViews>
  <sheetFormatPr baseColWidth="10" defaultColWidth="9.33203125" defaultRowHeight="13.2"/>
  <cols>
    <col min="1" max="1" width="10.33203125" style="229" customWidth="1"/>
    <col min="2" max="2" width="36.5546875" style="229" customWidth="1"/>
    <col min="3" max="4" width="10" style="229" customWidth="1"/>
    <col min="5" max="5" width="9.6640625" style="229" customWidth="1"/>
    <col min="6" max="8" width="10" style="229" customWidth="1"/>
    <col min="9" max="9" width="9.6640625" style="229" customWidth="1"/>
    <col min="10" max="13" width="10" style="229" customWidth="1"/>
    <col min="14" max="16" width="10.33203125" style="229" customWidth="1"/>
    <col min="17" max="17" width="9.6640625" style="229" customWidth="1"/>
    <col min="18" max="19" width="10" style="229" customWidth="1"/>
    <col min="20" max="16384" width="9.33203125" style="229"/>
  </cols>
  <sheetData>
    <row r="1" spans="1:19" s="33" customFormat="1" ht="34.5" customHeight="1">
      <c r="A1" s="802" t="s">
        <v>369</v>
      </c>
      <c r="B1" s="802"/>
      <c r="C1" s="802"/>
      <c r="D1" s="802"/>
      <c r="E1" s="802"/>
      <c r="F1" s="802"/>
      <c r="G1" s="802"/>
      <c r="H1" s="802"/>
      <c r="I1" s="802"/>
      <c r="J1" s="802"/>
      <c r="K1" s="802"/>
      <c r="L1" s="802"/>
      <c r="M1" s="802"/>
      <c r="N1" s="802"/>
      <c r="O1" s="802"/>
      <c r="P1" s="802"/>
      <c r="Q1" s="802"/>
      <c r="R1" s="802"/>
      <c r="S1" s="802"/>
    </row>
    <row r="2" spans="1:19">
      <c r="A2" s="230"/>
    </row>
    <row r="4" spans="1:19" s="231" customFormat="1" ht="43.2" customHeight="1">
      <c r="A4" s="671" t="s">
        <v>340</v>
      </c>
      <c r="B4" s="654" t="s">
        <v>341</v>
      </c>
      <c r="C4" s="661" t="s">
        <v>342</v>
      </c>
      <c r="D4" s="661" t="s">
        <v>343</v>
      </c>
      <c r="E4" s="661" t="s">
        <v>344</v>
      </c>
      <c r="F4" s="661" t="s">
        <v>345</v>
      </c>
      <c r="G4" s="661" t="s">
        <v>346</v>
      </c>
      <c r="H4" s="661" t="s">
        <v>347</v>
      </c>
      <c r="I4" s="661" t="s">
        <v>348</v>
      </c>
      <c r="J4" s="661" t="s">
        <v>349</v>
      </c>
      <c r="K4" s="661" t="s">
        <v>350</v>
      </c>
      <c r="L4" s="661" t="s">
        <v>351</v>
      </c>
      <c r="M4" s="661" t="s">
        <v>352</v>
      </c>
      <c r="N4" s="661" t="s">
        <v>353</v>
      </c>
      <c r="O4" s="661" t="s">
        <v>414</v>
      </c>
      <c r="P4" s="661" t="s">
        <v>416</v>
      </c>
      <c r="Q4" s="661" t="s">
        <v>417</v>
      </c>
      <c r="R4" s="661" t="s">
        <v>418</v>
      </c>
      <c r="S4" s="662" t="s">
        <v>419</v>
      </c>
    </row>
    <row r="5" spans="1:19" ht="18" customHeight="1">
      <c r="A5" s="655"/>
      <c r="B5" s="656" t="s">
        <v>49</v>
      </c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3"/>
    </row>
    <row r="6" spans="1:19" ht="18" customHeight="1">
      <c r="A6" s="655">
        <v>1</v>
      </c>
      <c r="B6" s="657" t="s">
        <v>37</v>
      </c>
      <c r="C6" s="232">
        <v>822.37712716682677</v>
      </c>
      <c r="D6" s="232">
        <v>866.91091991271844</v>
      </c>
      <c r="E6" s="232">
        <v>892.29840624411293</v>
      </c>
      <c r="F6" s="232">
        <v>902.23886737990188</v>
      </c>
      <c r="G6" s="232">
        <v>898.98763206890465</v>
      </c>
      <c r="H6" s="232">
        <v>865.62169269183323</v>
      </c>
      <c r="I6" s="232">
        <v>877.86097370778282</v>
      </c>
      <c r="J6" s="232">
        <v>856.11611657226956</v>
      </c>
      <c r="K6" s="232">
        <v>877.54222461210361</v>
      </c>
      <c r="L6" s="232">
        <v>859.20123093270286</v>
      </c>
      <c r="M6" s="232">
        <v>857.94905875045163</v>
      </c>
      <c r="N6" s="232">
        <v>882.86340246478858</v>
      </c>
      <c r="O6" s="232">
        <v>866.58226230119408</v>
      </c>
      <c r="P6" s="232">
        <v>904.36201981164663</v>
      </c>
      <c r="Q6" s="232">
        <v>904.40649014652502</v>
      </c>
      <c r="R6" s="232">
        <v>906.90044365482959</v>
      </c>
      <c r="S6" s="233">
        <v>926.44183651184301</v>
      </c>
    </row>
    <row r="7" spans="1:19" ht="18" customHeight="1">
      <c r="A7" s="655">
        <v>3</v>
      </c>
      <c r="B7" s="657" t="s">
        <v>321</v>
      </c>
      <c r="C7" s="232">
        <v>334.05396745161971</v>
      </c>
      <c r="D7" s="232">
        <v>312.72202803815912</v>
      </c>
      <c r="E7" s="232">
        <v>270.8979566268149</v>
      </c>
      <c r="F7" s="232">
        <v>358.22536459170578</v>
      </c>
      <c r="G7" s="232">
        <v>368.81578933312176</v>
      </c>
      <c r="H7" s="232">
        <v>319.73545879098947</v>
      </c>
      <c r="I7" s="232">
        <v>271.09491662449932</v>
      </c>
      <c r="J7" s="232">
        <v>361.72130023871921</v>
      </c>
      <c r="K7" s="232">
        <v>365.29097471511801</v>
      </c>
      <c r="L7" s="232">
        <v>314.46442250979436</v>
      </c>
      <c r="M7" s="232">
        <v>257.19835557024896</v>
      </c>
      <c r="N7" s="232">
        <v>343.73107925564375</v>
      </c>
      <c r="O7" s="232">
        <v>328.00963446803286</v>
      </c>
      <c r="P7" s="232">
        <v>334.43389590651594</v>
      </c>
      <c r="Q7" s="232">
        <v>278.61833864384164</v>
      </c>
      <c r="R7" s="232">
        <v>359.18962762174732</v>
      </c>
      <c r="S7" s="233">
        <v>370.50088558784228</v>
      </c>
    </row>
    <row r="8" spans="1:19" ht="18" customHeight="1">
      <c r="A8" s="658">
        <v>4</v>
      </c>
      <c r="B8" s="659" t="s">
        <v>39</v>
      </c>
      <c r="C8" s="234">
        <v>55.172157314562369</v>
      </c>
      <c r="D8" s="234">
        <v>55.371668629253854</v>
      </c>
      <c r="E8" s="234">
        <v>55.628084467593517</v>
      </c>
      <c r="F8" s="234">
        <v>55.94140482958138</v>
      </c>
      <c r="G8" s="234">
        <v>56.31162971521745</v>
      </c>
      <c r="H8" s="234">
        <v>56.738759124501733</v>
      </c>
      <c r="I8" s="234">
        <v>57.172275023214361</v>
      </c>
      <c r="J8" s="234">
        <v>57.612177411355347</v>
      </c>
      <c r="K8" s="234">
        <v>58.058466288924734</v>
      </c>
      <c r="L8" s="234">
        <v>58.511141655922465</v>
      </c>
      <c r="M8" s="234">
        <v>58.880752533861525</v>
      </c>
      <c r="N8" s="234">
        <v>59.167298922741871</v>
      </c>
      <c r="O8" s="234">
        <v>59.37078082256361</v>
      </c>
      <c r="P8" s="234">
        <v>59.491198233326685</v>
      </c>
      <c r="Q8" s="234">
        <v>59.581511291398996</v>
      </c>
      <c r="R8" s="234">
        <v>59.641719996780523</v>
      </c>
      <c r="S8" s="235">
        <v>59.671824349471294</v>
      </c>
    </row>
    <row r="9" spans="1:19" ht="18" customHeight="1">
      <c r="A9" s="655"/>
      <c r="B9" s="656" t="s">
        <v>50</v>
      </c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3"/>
    </row>
    <row r="10" spans="1:19" ht="18" customHeight="1">
      <c r="A10" s="655">
        <v>10</v>
      </c>
      <c r="B10" s="657" t="s">
        <v>354</v>
      </c>
      <c r="C10" s="232">
        <v>312.32207166725505</v>
      </c>
      <c r="D10" s="232">
        <v>314.92118099172313</v>
      </c>
      <c r="E10" s="232">
        <v>330.59806830765103</v>
      </c>
      <c r="F10" s="232">
        <v>369.33891282766916</v>
      </c>
      <c r="G10" s="232">
        <v>387.79024412039422</v>
      </c>
      <c r="H10" s="232">
        <v>459.20328612145067</v>
      </c>
      <c r="I10" s="232">
        <v>109.86095863292002</v>
      </c>
      <c r="J10" s="232">
        <v>21.243130996576337</v>
      </c>
      <c r="K10" s="232">
        <v>15.828385009230402</v>
      </c>
      <c r="L10" s="232">
        <v>4.064928028879577</v>
      </c>
      <c r="M10" s="232">
        <v>309.01467625370316</v>
      </c>
      <c r="N10" s="232">
        <v>371.32101026817793</v>
      </c>
      <c r="O10" s="232">
        <v>340.80571806921438</v>
      </c>
      <c r="P10" s="232">
        <v>248.76125946336893</v>
      </c>
      <c r="Q10" s="232">
        <v>304.2803949465752</v>
      </c>
      <c r="R10" s="232">
        <v>394.4707444867974</v>
      </c>
      <c r="S10" s="233">
        <v>241.17500205253884</v>
      </c>
    </row>
    <row r="11" spans="1:19" ht="18" customHeight="1">
      <c r="A11" s="655">
        <v>15</v>
      </c>
      <c r="B11" s="657" t="s">
        <v>323</v>
      </c>
      <c r="C11" s="232">
        <v>210.0301308476339</v>
      </c>
      <c r="D11" s="232">
        <v>215.69708608550815</v>
      </c>
      <c r="E11" s="232">
        <v>217.08782193766467</v>
      </c>
      <c r="F11" s="232">
        <v>214.20233840410356</v>
      </c>
      <c r="G11" s="232">
        <v>207.04063548482492</v>
      </c>
      <c r="H11" s="232">
        <v>195.60271317982864</v>
      </c>
      <c r="I11" s="232">
        <v>186.92221278950987</v>
      </c>
      <c r="J11" s="232">
        <v>180.99913431386847</v>
      </c>
      <c r="K11" s="232">
        <v>177.83347775290466</v>
      </c>
      <c r="L11" s="232">
        <v>177.42524310661832</v>
      </c>
      <c r="M11" s="232">
        <v>177.49111338109972</v>
      </c>
      <c r="N11" s="232">
        <v>178.03108857634888</v>
      </c>
      <c r="O11" s="232">
        <v>179.0451686923661</v>
      </c>
      <c r="P11" s="232">
        <v>180.5333537291512</v>
      </c>
      <c r="Q11" s="232">
        <v>181.64949250674007</v>
      </c>
      <c r="R11" s="232">
        <v>182.39358502513258</v>
      </c>
      <c r="S11" s="233">
        <v>182.76563128432883</v>
      </c>
    </row>
    <row r="12" spans="1:19" ht="18" customHeight="1">
      <c r="A12" s="655">
        <v>17</v>
      </c>
      <c r="B12" s="657" t="s">
        <v>324</v>
      </c>
      <c r="C12" s="232">
        <v>44.975603942847336</v>
      </c>
      <c r="D12" s="232">
        <v>36.101764339436428</v>
      </c>
      <c r="E12" s="232">
        <v>49.866092691275938</v>
      </c>
      <c r="F12" s="232">
        <v>57.451485511591393</v>
      </c>
      <c r="G12" s="232">
        <v>49.928771404130288</v>
      </c>
      <c r="H12" s="232">
        <v>37.700907915609761</v>
      </c>
      <c r="I12" s="232">
        <v>34.653580017045044</v>
      </c>
      <c r="J12" s="232">
        <v>49.501502456237297</v>
      </c>
      <c r="K12" s="232">
        <v>41.20365336942973</v>
      </c>
      <c r="L12" s="232">
        <v>39.746502409680787</v>
      </c>
      <c r="M12" s="232">
        <v>49.159046029334363</v>
      </c>
      <c r="N12" s="232">
        <v>65.974254794424567</v>
      </c>
      <c r="O12" s="232">
        <v>57.441807801419252</v>
      </c>
      <c r="P12" s="232">
        <v>45.223533285744487</v>
      </c>
      <c r="Q12" s="232">
        <v>60.452246486640782</v>
      </c>
      <c r="R12" s="232">
        <v>57.209177875930656</v>
      </c>
      <c r="S12" s="233">
        <v>48.487117640493942</v>
      </c>
    </row>
    <row r="13" spans="1:19" ht="18" customHeight="1">
      <c r="A13" s="655">
        <v>20</v>
      </c>
      <c r="B13" s="657" t="s">
        <v>325</v>
      </c>
      <c r="C13" s="232">
        <v>54.149472122863003</v>
      </c>
      <c r="D13" s="232">
        <v>49.266489712316243</v>
      </c>
      <c r="E13" s="232">
        <v>42.174007579443774</v>
      </c>
      <c r="F13" s="232">
        <v>63.475015416978287</v>
      </c>
      <c r="G13" s="232">
        <v>49.027993385142274</v>
      </c>
      <c r="H13" s="232">
        <v>35.923865195701197</v>
      </c>
      <c r="I13" s="232">
        <v>35.640612172874206</v>
      </c>
      <c r="J13" s="232">
        <v>62.093054257222761</v>
      </c>
      <c r="K13" s="232">
        <v>45.773104696176894</v>
      </c>
      <c r="L13" s="232">
        <v>41.391365810936918</v>
      </c>
      <c r="M13" s="232">
        <v>37.840630820167689</v>
      </c>
      <c r="N13" s="232">
        <v>54.885458845708882</v>
      </c>
      <c r="O13" s="232">
        <v>57.769188313638942</v>
      </c>
      <c r="P13" s="232">
        <v>41.28813218071452</v>
      </c>
      <c r="Q13" s="232">
        <v>43.626037177807717</v>
      </c>
      <c r="R13" s="232">
        <v>48.181587985376346</v>
      </c>
      <c r="S13" s="233">
        <v>61.606206863265029</v>
      </c>
    </row>
    <row r="14" spans="1:19" ht="18" customHeight="1">
      <c r="A14" s="655">
        <v>26</v>
      </c>
      <c r="B14" s="657" t="s">
        <v>41</v>
      </c>
      <c r="C14" s="232">
        <v>17.273700626037805</v>
      </c>
      <c r="D14" s="232">
        <v>26.318882187219675</v>
      </c>
      <c r="E14" s="232">
        <v>27.001385296044486</v>
      </c>
      <c r="F14" s="232">
        <v>18.721140836374644</v>
      </c>
      <c r="G14" s="232">
        <v>17.104087125949114</v>
      </c>
      <c r="H14" s="232">
        <v>19.187224928787451</v>
      </c>
      <c r="I14" s="232">
        <v>27.570938331717375</v>
      </c>
      <c r="J14" s="232">
        <v>18.729192437679831</v>
      </c>
      <c r="K14" s="232">
        <v>7.2506193973195936</v>
      </c>
      <c r="L14" s="232">
        <v>18.607679190189181</v>
      </c>
      <c r="M14" s="232">
        <v>18.405415586085201</v>
      </c>
      <c r="N14" s="232">
        <v>16.485584885985116</v>
      </c>
      <c r="O14" s="232">
        <v>23.71317356171744</v>
      </c>
      <c r="P14" s="232">
        <v>17.349755851477028</v>
      </c>
      <c r="Q14" s="232">
        <v>23.961629248705986</v>
      </c>
      <c r="R14" s="232">
        <v>13.400763760414979</v>
      </c>
      <c r="S14" s="233">
        <v>21.976455697509852</v>
      </c>
    </row>
    <row r="15" spans="1:19" ht="18" customHeight="1">
      <c r="A15" s="655">
        <v>28</v>
      </c>
      <c r="B15" s="657" t="s">
        <v>355</v>
      </c>
      <c r="C15" s="232">
        <v>40.104106193140282</v>
      </c>
      <c r="D15" s="232">
        <v>59.909577539365394</v>
      </c>
      <c r="E15" s="232">
        <v>62.559106210243939</v>
      </c>
      <c r="F15" s="232">
        <v>45.831613650366037</v>
      </c>
      <c r="G15" s="232">
        <v>45.465054537963717</v>
      </c>
      <c r="H15" s="232">
        <v>57.019503018537222</v>
      </c>
      <c r="I15" s="232">
        <v>79.385577500820787</v>
      </c>
      <c r="J15" s="232">
        <v>54.459172373931224</v>
      </c>
      <c r="K15" s="232">
        <v>23.211137687522253</v>
      </c>
      <c r="L15" s="232">
        <v>53.490831865762253</v>
      </c>
      <c r="M15" s="232">
        <v>53.127083527683759</v>
      </c>
      <c r="N15" s="232">
        <v>46.848006736144313</v>
      </c>
      <c r="O15" s="232">
        <v>67.215976580615731</v>
      </c>
      <c r="P15" s="232">
        <v>49.168857349609198</v>
      </c>
      <c r="Q15" s="232">
        <v>67.924040683983122</v>
      </c>
      <c r="R15" s="232">
        <v>38.010288358344681</v>
      </c>
      <c r="S15" s="233">
        <v>62.321979705503686</v>
      </c>
    </row>
    <row r="16" spans="1:19" ht="18" customHeight="1">
      <c r="A16" s="655">
        <v>29</v>
      </c>
      <c r="B16" s="657" t="s">
        <v>356</v>
      </c>
      <c r="C16" s="232">
        <v>55.471600857775172</v>
      </c>
      <c r="D16" s="232">
        <v>59.717458981679208</v>
      </c>
      <c r="E16" s="232">
        <v>57.103245471753162</v>
      </c>
      <c r="F16" s="232">
        <v>63.030069154535035</v>
      </c>
      <c r="G16" s="232">
        <v>54.799135286651563</v>
      </c>
      <c r="H16" s="232">
        <v>57.093315420387029</v>
      </c>
      <c r="I16" s="232">
        <v>50.682697705148989</v>
      </c>
      <c r="J16" s="232">
        <v>44.723187391609073</v>
      </c>
      <c r="K16" s="232">
        <v>49.486810929537249</v>
      </c>
      <c r="L16" s="232">
        <v>50.817754167311911</v>
      </c>
      <c r="M16" s="232">
        <v>50.197444881620925</v>
      </c>
      <c r="N16" s="232">
        <v>53.622947213884835</v>
      </c>
      <c r="O16" s="232">
        <v>55.606640908150659</v>
      </c>
      <c r="P16" s="232">
        <v>52.217971577009791</v>
      </c>
      <c r="Q16" s="232">
        <v>54.839938989343779</v>
      </c>
      <c r="R16" s="232">
        <v>56.823456035300296</v>
      </c>
      <c r="S16" s="233">
        <v>55.634647978905896</v>
      </c>
    </row>
    <row r="17" spans="1:19" ht="18" customHeight="1">
      <c r="A17" s="658">
        <v>40</v>
      </c>
      <c r="B17" s="659" t="s">
        <v>329</v>
      </c>
      <c r="C17" s="234">
        <v>59.825410911777034</v>
      </c>
      <c r="D17" s="234">
        <v>57.848863211620497</v>
      </c>
      <c r="E17" s="234">
        <v>62.12127505358422</v>
      </c>
      <c r="F17" s="234">
        <v>62.736881040633705</v>
      </c>
      <c r="G17" s="234">
        <v>62.080531941437698</v>
      </c>
      <c r="H17" s="234">
        <v>60.878511486493778</v>
      </c>
      <c r="I17" s="234">
        <v>60.09222883317765</v>
      </c>
      <c r="J17" s="234">
        <v>61.586172553564509</v>
      </c>
      <c r="K17" s="234">
        <v>61.986247973819978</v>
      </c>
      <c r="L17" s="234">
        <v>61.026628428004344</v>
      </c>
      <c r="M17" s="234">
        <v>62.973976035412093</v>
      </c>
      <c r="N17" s="234">
        <v>64.401916511178101</v>
      </c>
      <c r="O17" s="234">
        <v>63.239249025163936</v>
      </c>
      <c r="P17" s="234">
        <v>60.73041834627896</v>
      </c>
      <c r="Q17" s="234">
        <v>63.591145522789503</v>
      </c>
      <c r="R17" s="234">
        <v>65.357159092021647</v>
      </c>
      <c r="S17" s="235">
        <v>64.493871532056531</v>
      </c>
    </row>
    <row r="18" spans="1:19" ht="18" customHeight="1">
      <c r="A18" s="655"/>
      <c r="B18" s="656" t="s">
        <v>357</v>
      </c>
      <c r="C18" s="232"/>
      <c r="D18" s="232"/>
      <c r="E18" s="232"/>
      <c r="F18" s="232"/>
      <c r="G18" s="232"/>
      <c r="H18" s="232"/>
      <c r="I18" s="232"/>
      <c r="J18" s="232"/>
      <c r="K18" s="232"/>
      <c r="L18" s="232"/>
      <c r="M18" s="232"/>
      <c r="N18" s="232"/>
      <c r="O18" s="232"/>
      <c r="P18" s="232"/>
      <c r="Q18" s="232"/>
      <c r="R18" s="232"/>
      <c r="S18" s="233"/>
    </row>
    <row r="19" spans="1:19" ht="18" customHeight="1">
      <c r="A19" s="655">
        <v>45</v>
      </c>
      <c r="B19" s="657" t="s">
        <v>205</v>
      </c>
      <c r="C19" s="232">
        <v>519.67797867186039</v>
      </c>
      <c r="D19" s="232">
        <v>558.63093397292346</v>
      </c>
      <c r="E19" s="232">
        <v>565.89037853000536</v>
      </c>
      <c r="F19" s="232">
        <v>558.35647681722594</v>
      </c>
      <c r="G19" s="232">
        <v>541.03310327006534</v>
      </c>
      <c r="H19" s="232">
        <v>503.77209174276851</v>
      </c>
      <c r="I19" s="232">
        <v>495.1781891246701</v>
      </c>
      <c r="J19" s="232">
        <v>499.08777100827643</v>
      </c>
      <c r="K19" s="232">
        <v>518.74977606352422</v>
      </c>
      <c r="L19" s="232">
        <v>554.89837380308177</v>
      </c>
      <c r="M19" s="232">
        <v>593.81342620706812</v>
      </c>
      <c r="N19" s="232">
        <v>605.12874529669466</v>
      </c>
      <c r="O19" s="232">
        <v>645.94089270740847</v>
      </c>
      <c r="P19" s="232">
        <v>626.09083401070791</v>
      </c>
      <c r="Q19" s="232">
        <v>596.08805186098243</v>
      </c>
      <c r="R19" s="232">
        <v>620.12121306458118</v>
      </c>
      <c r="S19" s="233">
        <v>610.68260615234851</v>
      </c>
    </row>
    <row r="20" spans="1:19" ht="18" customHeight="1">
      <c r="A20" s="655">
        <v>50</v>
      </c>
      <c r="B20" s="657" t="s">
        <v>330</v>
      </c>
      <c r="C20" s="232">
        <v>563.70002907357525</v>
      </c>
      <c r="D20" s="232">
        <v>565.75191375456802</v>
      </c>
      <c r="E20" s="232">
        <v>551.38151297698892</v>
      </c>
      <c r="F20" s="232">
        <v>592.22365422007226</v>
      </c>
      <c r="G20" s="232">
        <v>584.57138866622074</v>
      </c>
      <c r="H20" s="232">
        <v>550.45614195125233</v>
      </c>
      <c r="I20" s="232">
        <v>535.26099520202285</v>
      </c>
      <c r="J20" s="232">
        <v>569.28142321314408</v>
      </c>
      <c r="K20" s="232">
        <v>577.10540867129123</v>
      </c>
      <c r="L20" s="232">
        <v>554.60187015224767</v>
      </c>
      <c r="M20" s="232">
        <v>534.71881310311232</v>
      </c>
      <c r="N20" s="232">
        <v>586.69830594406505</v>
      </c>
      <c r="O20" s="232">
        <v>578.88108960339912</v>
      </c>
      <c r="P20" s="232">
        <v>589.70329470149352</v>
      </c>
      <c r="Q20" s="232">
        <v>571.90798075327632</v>
      </c>
      <c r="R20" s="232">
        <v>606.45027769588273</v>
      </c>
      <c r="S20" s="233">
        <v>623.09900404013581</v>
      </c>
    </row>
    <row r="21" spans="1:19" ht="18" customHeight="1">
      <c r="A21" s="655">
        <v>55</v>
      </c>
      <c r="B21" s="657" t="s">
        <v>331</v>
      </c>
      <c r="C21" s="232">
        <v>95.124669244695028</v>
      </c>
      <c r="D21" s="232">
        <v>107.17261814689974</v>
      </c>
      <c r="E21" s="232">
        <v>69.040515891351475</v>
      </c>
      <c r="F21" s="232">
        <v>92.120166701196311</v>
      </c>
      <c r="G21" s="232">
        <v>157.95495896897816</v>
      </c>
      <c r="H21" s="232">
        <v>155.263510050675</v>
      </c>
      <c r="I21" s="232">
        <v>5.5391515083974312</v>
      </c>
      <c r="J21" s="232">
        <v>6.3071198901691536</v>
      </c>
      <c r="K21" s="232">
        <v>21.200949562414067</v>
      </c>
      <c r="L21" s="232">
        <v>47.658200372221799</v>
      </c>
      <c r="M21" s="232">
        <v>6.8941677238707744</v>
      </c>
      <c r="N21" s="232">
        <v>60.493378461769481</v>
      </c>
      <c r="O21" s="232">
        <v>166.20168091824692</v>
      </c>
      <c r="P21" s="232">
        <v>165.50381642979181</v>
      </c>
      <c r="Q21" s="232">
        <v>15.392636185038587</v>
      </c>
      <c r="R21" s="232">
        <v>72.173445165610161</v>
      </c>
      <c r="S21" s="233">
        <v>140.57726346316562</v>
      </c>
    </row>
    <row r="22" spans="1:19" ht="18" customHeight="1">
      <c r="A22" s="655">
        <v>60</v>
      </c>
      <c r="B22" s="657" t="s">
        <v>332</v>
      </c>
      <c r="C22" s="232">
        <v>383.7987942375608</v>
      </c>
      <c r="D22" s="232">
        <v>309.95728963482691</v>
      </c>
      <c r="E22" s="232">
        <v>351.42557316854612</v>
      </c>
      <c r="F22" s="232">
        <v>397.9927614360231</v>
      </c>
      <c r="G22" s="232">
        <v>418.38557284255052</v>
      </c>
      <c r="H22" s="232">
        <v>348.662872669867</v>
      </c>
      <c r="I22" s="232">
        <v>290.00618069843125</v>
      </c>
      <c r="J22" s="232">
        <v>332.31685535647557</v>
      </c>
      <c r="K22" s="232">
        <v>411.54114829957473</v>
      </c>
      <c r="L22" s="232">
        <v>329.8366659908948</v>
      </c>
      <c r="M22" s="232">
        <v>327.83785181490492</v>
      </c>
      <c r="N22" s="232">
        <v>390.25609302801359</v>
      </c>
      <c r="O22" s="232">
        <v>405.08571591245214</v>
      </c>
      <c r="P22" s="232">
        <v>367.34568554158903</v>
      </c>
      <c r="Q22" s="232">
        <v>397.579706399354</v>
      </c>
      <c r="R22" s="232">
        <v>394.61275190626702</v>
      </c>
      <c r="S22" s="233">
        <v>383.98934499759167</v>
      </c>
    </row>
    <row r="23" spans="1:19" ht="18" customHeight="1">
      <c r="A23" s="655">
        <v>64</v>
      </c>
      <c r="B23" s="657" t="s">
        <v>333</v>
      </c>
      <c r="C23" s="232">
        <v>289.07171787777224</v>
      </c>
      <c r="D23" s="232">
        <v>157.50176997950805</v>
      </c>
      <c r="E23" s="232">
        <v>175.04570697631794</v>
      </c>
      <c r="F23" s="232">
        <v>178.9977749151245</v>
      </c>
      <c r="G23" s="232">
        <v>226.74979148249432</v>
      </c>
      <c r="H23" s="232">
        <v>203.36481939412559</v>
      </c>
      <c r="I23" s="232">
        <v>199.07018811871566</v>
      </c>
      <c r="J23" s="232">
        <v>227.08233320942415</v>
      </c>
      <c r="K23" s="232">
        <v>252.91390337955559</v>
      </c>
      <c r="L23" s="232">
        <v>213.10041303218807</v>
      </c>
      <c r="M23" s="232">
        <v>212.85368495993791</v>
      </c>
      <c r="N23" s="232">
        <v>247.38816924914863</v>
      </c>
      <c r="O23" s="232">
        <v>265.19765556398204</v>
      </c>
      <c r="P23" s="232">
        <v>242.39938929074813</v>
      </c>
      <c r="Q23" s="232">
        <v>273.53619845620767</v>
      </c>
      <c r="R23" s="232">
        <v>282.81037572642498</v>
      </c>
      <c r="S23" s="233">
        <v>306.53828200830293</v>
      </c>
    </row>
    <row r="24" spans="1:19" ht="18" customHeight="1">
      <c r="A24" s="655">
        <v>65</v>
      </c>
      <c r="B24" s="657" t="s">
        <v>334</v>
      </c>
      <c r="C24" s="232">
        <v>177.81552277022246</v>
      </c>
      <c r="D24" s="232">
        <v>174.28419499924215</v>
      </c>
      <c r="E24" s="232">
        <v>177.89378687287206</v>
      </c>
      <c r="F24" s="232">
        <v>196.82806408549854</v>
      </c>
      <c r="G24" s="232">
        <v>193.00757755844407</v>
      </c>
      <c r="H24" s="232">
        <v>173.65112369147099</v>
      </c>
      <c r="I24" s="232">
        <v>174.45516762686054</v>
      </c>
      <c r="J24" s="232">
        <v>193.38624007822199</v>
      </c>
      <c r="K24" s="232">
        <v>204.22696273869809</v>
      </c>
      <c r="L24" s="232">
        <v>203.56872381928474</v>
      </c>
      <c r="M24" s="232">
        <v>212.37470316613459</v>
      </c>
      <c r="N24" s="232">
        <v>213.39464254992956</v>
      </c>
      <c r="O24" s="232">
        <v>218.20567811330397</v>
      </c>
      <c r="P24" s="232">
        <v>208.54712088223079</v>
      </c>
      <c r="Q24" s="232">
        <v>200.8284912025405</v>
      </c>
      <c r="R24" s="232">
        <v>221.03665990943844</v>
      </c>
      <c r="S24" s="233">
        <v>232.03056443020236</v>
      </c>
    </row>
    <row r="25" spans="1:19" ht="18" customHeight="1">
      <c r="A25" s="655">
        <v>71</v>
      </c>
      <c r="B25" s="657" t="s">
        <v>335</v>
      </c>
      <c r="C25" s="232">
        <v>410.52165690271511</v>
      </c>
      <c r="D25" s="232">
        <v>429.81536675342858</v>
      </c>
      <c r="E25" s="232">
        <v>429.26697144035097</v>
      </c>
      <c r="F25" s="232">
        <v>422.98968191750583</v>
      </c>
      <c r="G25" s="232">
        <v>414.57005024436563</v>
      </c>
      <c r="H25" s="232">
        <v>395.13414826539281</v>
      </c>
      <c r="I25" s="232">
        <v>389.81492624399522</v>
      </c>
      <c r="J25" s="232">
        <v>386.85670137261383</v>
      </c>
      <c r="K25" s="232">
        <v>387.99945217799097</v>
      </c>
      <c r="L25" s="232">
        <v>391.25761034942002</v>
      </c>
      <c r="M25" s="232">
        <v>399.99742190737084</v>
      </c>
      <c r="N25" s="232">
        <v>395.92266302404806</v>
      </c>
      <c r="O25" s="232">
        <v>418.14398577561559</v>
      </c>
      <c r="P25" s="232">
        <v>409.23258151195961</v>
      </c>
      <c r="Q25" s="232">
        <v>392.50442531074958</v>
      </c>
      <c r="R25" s="232">
        <v>410.36306396222233</v>
      </c>
      <c r="S25" s="233">
        <v>405.15108240587517</v>
      </c>
    </row>
    <row r="26" spans="1:19" ht="18" customHeight="1">
      <c r="A26" s="655">
        <v>75</v>
      </c>
      <c r="B26" s="657" t="s">
        <v>73</v>
      </c>
      <c r="C26" s="232">
        <v>315.20888431866086</v>
      </c>
      <c r="D26" s="232">
        <v>229.06503614679792</v>
      </c>
      <c r="E26" s="232">
        <v>306.02821124520779</v>
      </c>
      <c r="F26" s="232">
        <v>220.69489117997344</v>
      </c>
      <c r="G26" s="232">
        <v>399.31767804379439</v>
      </c>
      <c r="H26" s="232">
        <v>268.42421348824189</v>
      </c>
      <c r="I26" s="232">
        <v>188.49786217973306</v>
      </c>
      <c r="J26" s="232">
        <v>251.75998982693068</v>
      </c>
      <c r="K26" s="232">
        <v>413.99288074272243</v>
      </c>
      <c r="L26" s="232">
        <v>275.73895464167884</v>
      </c>
      <c r="M26" s="232">
        <v>307.75740901396898</v>
      </c>
      <c r="N26" s="232">
        <v>287.22574818608155</v>
      </c>
      <c r="O26" s="232">
        <v>286.83610139540701</v>
      </c>
      <c r="P26" s="232">
        <v>233.47194665986436</v>
      </c>
      <c r="Q26" s="232">
        <v>339.54545609857666</v>
      </c>
      <c r="R26" s="232">
        <v>298.80312809700837</v>
      </c>
      <c r="S26" s="233">
        <v>300.68661130864973</v>
      </c>
    </row>
    <row r="27" spans="1:19" ht="18" customHeight="1">
      <c r="A27" s="655">
        <v>80</v>
      </c>
      <c r="B27" s="657" t="s">
        <v>358</v>
      </c>
      <c r="C27" s="232">
        <v>140.65839086548061</v>
      </c>
      <c r="D27" s="232">
        <v>126.83775325031925</v>
      </c>
      <c r="E27" s="232">
        <v>127.97293908131006</v>
      </c>
      <c r="F27" s="232">
        <v>0.58038347526935585</v>
      </c>
      <c r="G27" s="232">
        <v>164.88899749621584</v>
      </c>
      <c r="H27" s="232">
        <v>155.89827422536757</v>
      </c>
      <c r="I27" s="232">
        <v>39.970603872514971</v>
      </c>
      <c r="J27" s="232">
        <v>0.56030111791307424</v>
      </c>
      <c r="K27" s="232">
        <v>169.53115089930418</v>
      </c>
      <c r="L27" s="232">
        <v>146.71698672592635</v>
      </c>
      <c r="M27" s="232">
        <v>141.06926616065971</v>
      </c>
      <c r="N27" s="232">
        <v>0.57131598783442716</v>
      </c>
      <c r="O27" s="232">
        <v>137.63610786151546</v>
      </c>
      <c r="P27" s="232">
        <v>131.68479401524775</v>
      </c>
      <c r="Q27" s="232">
        <v>136.97559130316895</v>
      </c>
      <c r="R27" s="232">
        <v>0.57384957839859552</v>
      </c>
      <c r="S27" s="233">
        <v>147.43836961962822</v>
      </c>
    </row>
    <row r="28" spans="1:19" ht="18" customHeight="1">
      <c r="A28" s="655">
        <v>85</v>
      </c>
      <c r="B28" s="657" t="s">
        <v>359</v>
      </c>
      <c r="C28" s="232">
        <v>55.491925915714134</v>
      </c>
      <c r="D28" s="232">
        <v>64.573944970417031</v>
      </c>
      <c r="E28" s="232">
        <v>64.318552148445491</v>
      </c>
      <c r="F28" s="232">
        <v>63.501117656852941</v>
      </c>
      <c r="G28" s="232">
        <v>59.694894823104377</v>
      </c>
      <c r="H28" s="232">
        <v>69.585184242351986</v>
      </c>
      <c r="I28" s="232">
        <v>79.530625908569561</v>
      </c>
      <c r="J28" s="232">
        <v>79.756297498738206</v>
      </c>
      <c r="K28" s="232">
        <v>61.452578396267135</v>
      </c>
      <c r="L28" s="232">
        <v>65.640407080666407</v>
      </c>
      <c r="M28" s="232">
        <v>71.0981767192756</v>
      </c>
      <c r="N28" s="232">
        <v>67.726817169851486</v>
      </c>
      <c r="O28" s="232">
        <v>60.643534616646193</v>
      </c>
      <c r="P28" s="232">
        <v>66.242426260268388</v>
      </c>
      <c r="Q28" s="232">
        <v>65.531879217484914</v>
      </c>
      <c r="R28" s="232">
        <v>63.285898201403995</v>
      </c>
      <c r="S28" s="233">
        <v>57.144414403441267</v>
      </c>
    </row>
    <row r="29" spans="1:19" ht="18" customHeight="1">
      <c r="A29" s="655">
        <v>91</v>
      </c>
      <c r="B29" s="657" t="s">
        <v>338</v>
      </c>
      <c r="C29" s="232">
        <v>94.989823374289855</v>
      </c>
      <c r="D29" s="232">
        <v>73.943531659720804</v>
      </c>
      <c r="E29" s="232">
        <v>58.958259493734488</v>
      </c>
      <c r="F29" s="232">
        <v>73.51637976655941</v>
      </c>
      <c r="G29" s="232">
        <v>67.103161338409308</v>
      </c>
      <c r="H29" s="232">
        <v>62.811168320070436</v>
      </c>
      <c r="I29" s="232">
        <v>55.180575771438633</v>
      </c>
      <c r="J29" s="232">
        <v>64.018521406047526</v>
      </c>
      <c r="K29" s="232">
        <v>65.954972240345441</v>
      </c>
      <c r="L29" s="232">
        <v>56.556230331199174</v>
      </c>
      <c r="M29" s="232">
        <v>67.70543701076987</v>
      </c>
      <c r="N29" s="232">
        <v>53.287162770230381</v>
      </c>
      <c r="O29" s="232">
        <v>39.833261874804201</v>
      </c>
      <c r="P29" s="232">
        <v>36.805406840616023</v>
      </c>
      <c r="Q29" s="232">
        <v>35.172841997277352</v>
      </c>
      <c r="R29" s="232">
        <v>36.562487564752779</v>
      </c>
      <c r="S29" s="233">
        <v>35.516094780109093</v>
      </c>
    </row>
    <row r="30" spans="1:19" ht="18" customHeight="1">
      <c r="A30" s="655">
        <v>97</v>
      </c>
      <c r="B30" s="657" t="s">
        <v>360</v>
      </c>
      <c r="C30" s="232">
        <v>-121.31154776746146</v>
      </c>
      <c r="D30" s="232">
        <v>-126.99084671678395</v>
      </c>
      <c r="E30" s="232">
        <v>-132.38516937077566</v>
      </c>
      <c r="F30" s="232">
        <v>-147.76256863370398</v>
      </c>
      <c r="G30" s="232">
        <v>-149.64004304606794</v>
      </c>
      <c r="H30" s="232">
        <v>-152.21559298130879</v>
      </c>
      <c r="I30" s="232">
        <v>-156.52977243622286</v>
      </c>
      <c r="J30" s="232">
        <v>-173.80806419770278</v>
      </c>
      <c r="K30" s="232">
        <v>-181.10261260199007</v>
      </c>
      <c r="L30" s="232">
        <v>-176.77716183850134</v>
      </c>
      <c r="M30" s="232">
        <v>-181.43057044068607</v>
      </c>
      <c r="N30" s="232">
        <v>-180.48561149711162</v>
      </c>
      <c r="O30" s="232">
        <v>-182.89288203747859</v>
      </c>
      <c r="P30" s="232">
        <v>-167.57282493539455</v>
      </c>
      <c r="Q30" s="232">
        <v>-160.4565154887816</v>
      </c>
      <c r="R30" s="232">
        <v>-176.66500140671701</v>
      </c>
      <c r="S30" s="233">
        <v>-185.61545898974288</v>
      </c>
    </row>
    <row r="31" spans="1:19" ht="18" customHeight="1">
      <c r="A31" s="655"/>
      <c r="B31" s="657" t="s">
        <v>361</v>
      </c>
      <c r="C31" s="232">
        <v>728.11740940088919</v>
      </c>
      <c r="D31" s="232">
        <v>444.03646106772698</v>
      </c>
      <c r="E31" s="232">
        <v>485.92681262242257</v>
      </c>
      <c r="F31" s="232">
        <v>683.32947141030638</v>
      </c>
      <c r="G31" s="232">
        <v>593.91904122786548</v>
      </c>
      <c r="H31" s="232">
        <v>636.23521440876743</v>
      </c>
      <c r="I31" s="232">
        <v>707.19056450952974</v>
      </c>
      <c r="J31" s="232">
        <v>784.52177114833262</v>
      </c>
      <c r="K31" s="232">
        <v>372.35145600278321</v>
      </c>
      <c r="L31" s="232">
        <v>377.62149016023903</v>
      </c>
      <c r="M31" s="232">
        <v>784.49056529766733</v>
      </c>
      <c r="N31" s="232">
        <v>693.2262453174169</v>
      </c>
      <c r="O31" s="232">
        <v>658.12347616367526</v>
      </c>
      <c r="P31" s="232">
        <v>363.57503059056558</v>
      </c>
      <c r="Q31" s="232">
        <v>521.54567327371217</v>
      </c>
      <c r="R31" s="232">
        <v>547.93681340962951</v>
      </c>
      <c r="S31" s="233">
        <v>769.56678709250946</v>
      </c>
    </row>
    <row r="32" spans="1:19" ht="18" customHeight="1">
      <c r="A32" s="236"/>
      <c r="C32" s="237"/>
      <c r="D32" s="237"/>
      <c r="E32" s="237"/>
      <c r="F32" s="237"/>
      <c r="G32" s="237"/>
      <c r="H32" s="237"/>
      <c r="I32" s="237"/>
      <c r="J32" s="237"/>
      <c r="K32" s="237"/>
      <c r="L32" s="237"/>
      <c r="M32" s="237"/>
      <c r="N32" s="237"/>
      <c r="O32" s="237"/>
      <c r="P32" s="237"/>
      <c r="Q32" s="237"/>
      <c r="R32" s="237"/>
      <c r="S32" s="237"/>
    </row>
    <row r="33" spans="1:19" ht="18" customHeight="1">
      <c r="A33" s="236"/>
      <c r="B33" s="660" t="s">
        <v>75</v>
      </c>
      <c r="C33" s="238">
        <v>5658.6206039883118</v>
      </c>
      <c r="D33" s="238">
        <v>5169.3658872485948</v>
      </c>
      <c r="E33" s="238">
        <v>5298.0995009629614</v>
      </c>
      <c r="F33" s="238">
        <v>5544.5613485913445</v>
      </c>
      <c r="G33" s="238">
        <v>5868.9076773201778</v>
      </c>
      <c r="H33" s="238">
        <v>5535.7484073431624</v>
      </c>
      <c r="I33" s="238">
        <v>4794.1022296673673</v>
      </c>
      <c r="J33" s="238">
        <v>4989.9114019316175</v>
      </c>
      <c r="K33" s="238">
        <v>4999.3831290045682</v>
      </c>
      <c r="L33" s="238">
        <v>4719.1664927263491</v>
      </c>
      <c r="M33" s="238">
        <v>5411.4179060137249</v>
      </c>
      <c r="N33" s="238">
        <v>5558.1657239629976</v>
      </c>
      <c r="O33" s="238">
        <v>5796.6358990130548</v>
      </c>
      <c r="P33" s="238">
        <v>5266.5898975345317</v>
      </c>
      <c r="Q33" s="238">
        <v>5429.083682213939</v>
      </c>
      <c r="R33" s="238">
        <v>5559.64351676758</v>
      </c>
      <c r="S33" s="238">
        <v>5921.8804249159766</v>
      </c>
    </row>
    <row r="34" spans="1:19" ht="18" customHeight="1"/>
    <row r="35" spans="1:19" ht="18" customHeight="1">
      <c r="A35" s="214" t="s">
        <v>410</v>
      </c>
    </row>
    <row r="36" spans="1:19" ht="18" customHeight="1">
      <c r="A36" s="229" t="s">
        <v>362</v>
      </c>
    </row>
    <row r="37" spans="1:19" ht="36.6" customHeight="1">
      <c r="A37" s="802" t="s">
        <v>371</v>
      </c>
      <c r="B37" s="802"/>
      <c r="C37" s="802"/>
      <c r="D37" s="802"/>
      <c r="E37" s="802"/>
      <c r="F37" s="802"/>
      <c r="G37" s="802"/>
      <c r="H37" s="802"/>
      <c r="I37" s="802"/>
      <c r="J37" s="802"/>
      <c r="K37" s="802"/>
      <c r="L37" s="802"/>
      <c r="M37" s="802"/>
      <c r="N37" s="802"/>
      <c r="O37" s="802"/>
      <c r="P37" s="802"/>
      <c r="Q37" s="802"/>
      <c r="R37" s="802"/>
      <c r="S37" s="802"/>
    </row>
    <row r="38" spans="1:19" ht="18" customHeight="1">
      <c r="A38" s="230"/>
    </row>
    <row r="39" spans="1:19" ht="18" customHeight="1">
      <c r="A39" s="239"/>
    </row>
    <row r="40" spans="1:19" ht="42.6" customHeight="1">
      <c r="A40" s="672" t="s">
        <v>340</v>
      </c>
      <c r="B40" s="663" t="s">
        <v>341</v>
      </c>
      <c r="C40" s="663" t="s">
        <v>342</v>
      </c>
      <c r="D40" s="663" t="s">
        <v>343</v>
      </c>
      <c r="E40" s="663" t="s">
        <v>344</v>
      </c>
      <c r="F40" s="663" t="s">
        <v>345</v>
      </c>
      <c r="G40" s="663" t="s">
        <v>346</v>
      </c>
      <c r="H40" s="663" t="s">
        <v>347</v>
      </c>
      <c r="I40" s="663" t="s">
        <v>348</v>
      </c>
      <c r="J40" s="663" t="s">
        <v>349</v>
      </c>
      <c r="K40" s="663" t="s">
        <v>350</v>
      </c>
      <c r="L40" s="663" t="s">
        <v>351</v>
      </c>
      <c r="M40" s="663" t="s">
        <v>352</v>
      </c>
      <c r="N40" s="663" t="s">
        <v>353</v>
      </c>
      <c r="O40" s="663" t="s">
        <v>414</v>
      </c>
      <c r="P40" s="663" t="s">
        <v>416</v>
      </c>
      <c r="Q40" s="663" t="s">
        <v>417</v>
      </c>
      <c r="R40" s="663" t="s">
        <v>418</v>
      </c>
      <c r="S40" s="663" t="s">
        <v>419</v>
      </c>
    </row>
    <row r="41" spans="1:19" ht="18" customHeight="1">
      <c r="A41" s="664"/>
      <c r="B41" s="656" t="s">
        <v>49</v>
      </c>
      <c r="C41" s="240"/>
      <c r="D41" s="240"/>
      <c r="E41" s="240"/>
      <c r="F41" s="240"/>
      <c r="G41" s="240"/>
      <c r="H41" s="240"/>
      <c r="I41" s="240"/>
      <c r="J41" s="240"/>
      <c r="K41" s="240"/>
      <c r="L41" s="240"/>
      <c r="M41" s="240"/>
      <c r="N41" s="240"/>
      <c r="O41" s="240"/>
      <c r="P41" s="240"/>
      <c r="Q41" s="240"/>
      <c r="R41" s="240"/>
      <c r="S41" s="240"/>
    </row>
    <row r="42" spans="1:19" ht="18" customHeight="1">
      <c r="A42" s="664">
        <v>1</v>
      </c>
      <c r="B42" s="657" t="s">
        <v>37</v>
      </c>
      <c r="C42" s="240">
        <v>-1.8448210845158686</v>
      </c>
      <c r="D42" s="240">
        <v>3.2036079501615689</v>
      </c>
      <c r="E42" s="240">
        <v>6.882840971727</v>
      </c>
      <c r="F42" s="240">
        <v>11.135367727553591</v>
      </c>
      <c r="G42" s="240">
        <v>9.3157387737678121</v>
      </c>
      <c r="H42" s="240">
        <v>-0.14871507455633814</v>
      </c>
      <c r="I42" s="240">
        <v>-1.6180049673181096</v>
      </c>
      <c r="J42" s="240">
        <v>-5.1120332403294277</v>
      </c>
      <c r="K42" s="240">
        <v>-2.3855063953935773</v>
      </c>
      <c r="L42" s="240">
        <v>-0.74171682772465886</v>
      </c>
      <c r="M42" s="240">
        <v>-2.2682310244673598</v>
      </c>
      <c r="N42" s="240">
        <v>3.124259124989992</v>
      </c>
      <c r="O42" s="240">
        <v>-1.2489384560103733</v>
      </c>
      <c r="P42" s="240">
        <v>5.2561364268437716</v>
      </c>
      <c r="Q42" s="240">
        <v>5.4149405401453299</v>
      </c>
      <c r="R42" s="240">
        <v>2.7226229021311887</v>
      </c>
      <c r="S42" s="240">
        <v>6.9075466709522582</v>
      </c>
    </row>
    <row r="43" spans="1:19" ht="18" customHeight="1">
      <c r="A43" s="664">
        <v>3</v>
      </c>
      <c r="B43" s="657" t="s">
        <v>321</v>
      </c>
      <c r="C43" s="240">
        <v>-10.613090529919933</v>
      </c>
      <c r="D43" s="240">
        <v>-2.1087890418341138</v>
      </c>
      <c r="E43" s="240">
        <v>-1.8106611654109539</v>
      </c>
      <c r="F43" s="240">
        <v>2.4593825128103042</v>
      </c>
      <c r="G43" s="240">
        <v>10.40604970109702</v>
      </c>
      <c r="H43" s="240">
        <v>2.2427044224638149</v>
      </c>
      <c r="I43" s="240">
        <v>7.2706343058825951E-2</v>
      </c>
      <c r="J43" s="240">
        <v>0.97590399579827736</v>
      </c>
      <c r="K43" s="240">
        <v>-0.95571142015833388</v>
      </c>
      <c r="L43" s="240">
        <v>-1.6485616894436395</v>
      </c>
      <c r="M43" s="240">
        <v>-5.1260869171880667</v>
      </c>
      <c r="N43" s="240">
        <v>-4.9735033494579302</v>
      </c>
      <c r="O43" s="240">
        <v>-10.205929745775954</v>
      </c>
      <c r="P43" s="240">
        <v>6.3503124573971892</v>
      </c>
      <c r="Q43" s="240">
        <v>8.32819596614498</v>
      </c>
      <c r="R43" s="240">
        <v>4.4972797919755614</v>
      </c>
      <c r="S43" s="240">
        <v>12.954269221000736</v>
      </c>
    </row>
    <row r="44" spans="1:19" ht="18" customHeight="1">
      <c r="A44" s="665">
        <v>4</v>
      </c>
      <c r="B44" s="659" t="s">
        <v>39</v>
      </c>
      <c r="C44" s="241">
        <v>-1.1871148772329754</v>
      </c>
      <c r="D44" s="241">
        <v>-0.14152736160969459</v>
      </c>
      <c r="E44" s="241">
        <v>0.75471482336146867</v>
      </c>
      <c r="F44" s="241">
        <v>1.4925447655675717</v>
      </c>
      <c r="G44" s="241">
        <v>2.0653033271083032</v>
      </c>
      <c r="H44" s="241">
        <v>2.4689349790076864</v>
      </c>
      <c r="I44" s="241">
        <v>2.7759189812124774</v>
      </c>
      <c r="J44" s="241">
        <v>2.9866475231785206</v>
      </c>
      <c r="K44" s="241">
        <v>3.1020884718511832</v>
      </c>
      <c r="L44" s="241">
        <v>3.1237597698102526</v>
      </c>
      <c r="M44" s="241">
        <v>2.9882972296509935</v>
      </c>
      <c r="N44" s="241">
        <v>2.6992930683435779</v>
      </c>
      <c r="O44" s="241">
        <v>2.2603327602700007</v>
      </c>
      <c r="P44" s="241">
        <v>1.6749913771423097</v>
      </c>
      <c r="Q44" s="241">
        <v>1.1901321355131778</v>
      </c>
      <c r="R44" s="241">
        <v>0.80182986662638012</v>
      </c>
      <c r="S44" s="241">
        <v>0.5070567082609001</v>
      </c>
    </row>
    <row r="45" spans="1:19" ht="18" customHeight="1">
      <c r="A45" s="664"/>
      <c r="B45" s="656" t="s">
        <v>50</v>
      </c>
      <c r="C45" s="240"/>
      <c r="D45" s="240"/>
      <c r="E45" s="240"/>
      <c r="F45" s="240"/>
      <c r="G45" s="240"/>
      <c r="H45" s="240"/>
      <c r="I45" s="240"/>
      <c r="J45" s="240"/>
      <c r="K45" s="240"/>
      <c r="L45" s="240"/>
      <c r="M45" s="240"/>
      <c r="N45" s="240"/>
      <c r="O45" s="240"/>
      <c r="P45" s="240"/>
      <c r="Q45" s="240"/>
      <c r="R45" s="240"/>
      <c r="S45" s="240"/>
    </row>
    <row r="46" spans="1:19" ht="18" customHeight="1">
      <c r="A46" s="664">
        <v>10</v>
      </c>
      <c r="B46" s="657" t="s">
        <v>354</v>
      </c>
      <c r="C46" s="240">
        <v>38.47579028976984</v>
      </c>
      <c r="D46" s="240">
        <v>55.407175611340456</v>
      </c>
      <c r="E46" s="240">
        <v>-19.269209044177181</v>
      </c>
      <c r="F46" s="240">
        <v>6.2311465849413272</v>
      </c>
      <c r="G46" s="240">
        <v>24.163573214749377</v>
      </c>
      <c r="H46" s="240">
        <v>45.815306761954375</v>
      </c>
      <c r="I46" s="240">
        <v>-66.769025846005675</v>
      </c>
      <c r="J46" s="240">
        <v>-94.248336620168644</v>
      </c>
      <c r="K46" s="240">
        <v>-95.918312734985605</v>
      </c>
      <c r="L46" s="240">
        <v>-99.114786816267582</v>
      </c>
      <c r="M46" s="240">
        <v>181.27797181000238</v>
      </c>
      <c r="N46" s="240">
        <v>1647.9580120652749</v>
      </c>
      <c r="O46" s="240">
        <v>2053.1300753075679</v>
      </c>
      <c r="P46" s="240">
        <v>6019.6965283524441</v>
      </c>
      <c r="Q46" s="240">
        <v>-1.5320571063236699</v>
      </c>
      <c r="R46" s="240">
        <v>6.2344261645469912</v>
      </c>
      <c r="S46" s="240">
        <v>-29.233874531542192</v>
      </c>
    </row>
    <row r="47" spans="1:19" ht="18" customHeight="1">
      <c r="A47" s="664">
        <v>15</v>
      </c>
      <c r="B47" s="657" t="s">
        <v>323</v>
      </c>
      <c r="C47" s="240">
        <v>4.0133000536440644</v>
      </c>
      <c r="D47" s="240">
        <v>6.9037202053640945</v>
      </c>
      <c r="E47" s="240">
        <v>6.905374926781449</v>
      </c>
      <c r="F47" s="240">
        <v>4.0728738020781918</v>
      </c>
      <c r="G47" s="240">
        <v>-1.4233649956527983</v>
      </c>
      <c r="H47" s="240">
        <v>-9.3160150052808532</v>
      </c>
      <c r="I47" s="240">
        <v>-13.895578701239476</v>
      </c>
      <c r="J47" s="240">
        <v>-15.500859765403474</v>
      </c>
      <c r="K47" s="240">
        <v>-14.10696874240468</v>
      </c>
      <c r="L47" s="240">
        <v>-9.2930562044396314</v>
      </c>
      <c r="M47" s="240">
        <v>-5.0454674528330967</v>
      </c>
      <c r="N47" s="240">
        <v>-1.6398121177600422</v>
      </c>
      <c r="O47" s="240">
        <v>0.68136267409957263</v>
      </c>
      <c r="P47" s="240">
        <v>1.7517860300550137</v>
      </c>
      <c r="Q47" s="240">
        <v>2.342866099843377</v>
      </c>
      <c r="R47" s="240">
        <v>2.450412724917328</v>
      </c>
      <c r="S47" s="240">
        <v>2.0779463747246929</v>
      </c>
    </row>
    <row r="48" spans="1:19" ht="18" customHeight="1">
      <c r="A48" s="664">
        <v>17</v>
      </c>
      <c r="B48" s="657" t="s">
        <v>324</v>
      </c>
      <c r="C48" s="240">
        <v>10.342230488871106</v>
      </c>
      <c r="D48" s="240">
        <v>15.581217192233909</v>
      </c>
      <c r="E48" s="240">
        <v>4.8467838834798549</v>
      </c>
      <c r="F48" s="240">
        <v>4.7346376162314741</v>
      </c>
      <c r="G48" s="240">
        <v>11.013009336299696</v>
      </c>
      <c r="H48" s="240">
        <v>4.4295441107471856</v>
      </c>
      <c r="I48" s="240">
        <v>-30.506726822196594</v>
      </c>
      <c r="J48" s="240">
        <v>-13.83773280109547</v>
      </c>
      <c r="K48" s="240">
        <v>-17.475130649777583</v>
      </c>
      <c r="L48" s="240">
        <v>5.4258494215839947</v>
      </c>
      <c r="M48" s="240">
        <v>41.858491980206722</v>
      </c>
      <c r="N48" s="240">
        <v>33.277277498294744</v>
      </c>
      <c r="O48" s="240">
        <v>39.409501595402489</v>
      </c>
      <c r="P48" s="240">
        <v>13.779906517585051</v>
      </c>
      <c r="Q48" s="240">
        <v>22.972781958721299</v>
      </c>
      <c r="R48" s="240">
        <v>-13.28560200612473</v>
      </c>
      <c r="S48" s="240">
        <v>-15.589151009805203</v>
      </c>
    </row>
    <row r="49" spans="1:19" ht="18" customHeight="1">
      <c r="A49" s="664">
        <v>20</v>
      </c>
      <c r="B49" s="657" t="s">
        <v>325</v>
      </c>
      <c r="C49" s="240">
        <v>21.25346553570089</v>
      </c>
      <c r="D49" s="240">
        <v>40.828570044946957</v>
      </c>
      <c r="E49" s="240">
        <v>-28.70416304862956</v>
      </c>
      <c r="F49" s="240">
        <v>26.051312572938599</v>
      </c>
      <c r="G49" s="240">
        <v>-9.4580400084054332</v>
      </c>
      <c r="H49" s="240">
        <v>-27.08255569764999</v>
      </c>
      <c r="I49" s="240">
        <v>-15.491521393271713</v>
      </c>
      <c r="J49" s="240">
        <v>-2.1771734133141818</v>
      </c>
      <c r="K49" s="240">
        <v>-6.6388372524170292</v>
      </c>
      <c r="L49" s="240">
        <v>15.219689154968741</v>
      </c>
      <c r="M49" s="240">
        <v>6.1727858001493496</v>
      </c>
      <c r="N49" s="240">
        <v>-11.607732133220805</v>
      </c>
      <c r="O49" s="240">
        <v>26.207712360975144</v>
      </c>
      <c r="P49" s="240">
        <v>-0.24940861022546557</v>
      </c>
      <c r="Q49" s="240">
        <v>15.288873975527428</v>
      </c>
      <c r="R49" s="240">
        <v>-12.214293186794901</v>
      </c>
      <c r="S49" s="240">
        <v>6.6419810657443401</v>
      </c>
    </row>
    <row r="50" spans="1:19" ht="18" customHeight="1">
      <c r="A50" s="664">
        <v>26</v>
      </c>
      <c r="B50" s="657" t="s">
        <v>41</v>
      </c>
      <c r="C50" s="240">
        <v>-13.454825622291066</v>
      </c>
      <c r="D50" s="240">
        <v>7.535172723993333</v>
      </c>
      <c r="E50" s="240">
        <v>-9.0721317892890845</v>
      </c>
      <c r="F50" s="240">
        <v>48.274355104201547</v>
      </c>
      <c r="G50" s="240">
        <v>-0.98191756219868642</v>
      </c>
      <c r="H50" s="240">
        <v>-27.097113044927578</v>
      </c>
      <c r="I50" s="240">
        <v>2.1093474628367526</v>
      </c>
      <c r="J50" s="240">
        <v>4.3008069730143816E-2</v>
      </c>
      <c r="K50" s="240">
        <v>-57.608849019954619</v>
      </c>
      <c r="L50" s="240">
        <v>-3.02047711823481</v>
      </c>
      <c r="M50" s="240">
        <v>-33.243419702869645</v>
      </c>
      <c r="N50" s="240">
        <v>-11.979200700511639</v>
      </c>
      <c r="O50" s="240">
        <v>227.05031477012457</v>
      </c>
      <c r="P50" s="240">
        <v>-6.7602376731397467</v>
      </c>
      <c r="Q50" s="240">
        <v>30.187928311824553</v>
      </c>
      <c r="R50" s="240">
        <v>-18.712233426383527</v>
      </c>
      <c r="S50" s="240">
        <v>-7.3238525399710541</v>
      </c>
    </row>
    <row r="51" spans="1:19" ht="18" customHeight="1">
      <c r="A51" s="664">
        <v>28</v>
      </c>
      <c r="B51" s="657" t="s">
        <v>355</v>
      </c>
      <c r="C51" s="240">
        <v>-14.928636213304248</v>
      </c>
      <c r="D51" s="240">
        <v>3.2413471823410145</v>
      </c>
      <c r="E51" s="240">
        <v>-11.881668411627622</v>
      </c>
      <c r="F51" s="240">
        <v>53.517136724558753</v>
      </c>
      <c r="G51" s="240">
        <v>13.367579666294649</v>
      </c>
      <c r="H51" s="240">
        <v>-4.8240609256995022</v>
      </c>
      <c r="I51" s="240">
        <v>26.896917666994334</v>
      </c>
      <c r="J51" s="240">
        <v>18.824470788617511</v>
      </c>
      <c r="K51" s="240">
        <v>-48.947300463170563</v>
      </c>
      <c r="L51" s="240">
        <v>-6.1885336875486026</v>
      </c>
      <c r="M51" s="240">
        <v>-33.077159352862971</v>
      </c>
      <c r="N51" s="240">
        <v>-13.975911322204116</v>
      </c>
      <c r="O51" s="240">
        <v>189.58501511431476</v>
      </c>
      <c r="P51" s="240">
        <v>-8.0798416577241738</v>
      </c>
      <c r="Q51" s="240">
        <v>27.852003486298816</v>
      </c>
      <c r="R51" s="240">
        <v>-18.864662540660724</v>
      </c>
      <c r="S51" s="240">
        <v>-7.281002410554005</v>
      </c>
    </row>
    <row r="52" spans="1:19" ht="18" customHeight="1">
      <c r="A52" s="664">
        <v>29</v>
      </c>
      <c r="B52" s="657" t="s">
        <v>356</v>
      </c>
      <c r="C52" s="240">
        <v>1.0661135353398299</v>
      </c>
      <c r="D52" s="240">
        <v>9.1069467103926058</v>
      </c>
      <c r="E52" s="240">
        <v>-10.077925815694988</v>
      </c>
      <c r="F52" s="240">
        <v>13.797591580297563</v>
      </c>
      <c r="G52" s="240">
        <v>-1.2122699917165858</v>
      </c>
      <c r="H52" s="240">
        <v>-4.3942652718985347</v>
      </c>
      <c r="I52" s="240">
        <v>-11.243752808726393</v>
      </c>
      <c r="J52" s="240">
        <v>-29.044679798846097</v>
      </c>
      <c r="K52" s="240">
        <v>-9.6941755181460536</v>
      </c>
      <c r="L52" s="240">
        <v>-10.991761832128988</v>
      </c>
      <c r="M52" s="240">
        <v>-0.95743290215344334</v>
      </c>
      <c r="N52" s="240">
        <v>19.899654611704911</v>
      </c>
      <c r="O52" s="240">
        <v>12.36658791233738</v>
      </c>
      <c r="P52" s="240">
        <v>2.7553705051345245</v>
      </c>
      <c r="Q52" s="240">
        <v>9.2484669661396133</v>
      </c>
      <c r="R52" s="240">
        <v>5.9685432966779084</v>
      </c>
      <c r="S52" s="240">
        <v>5.0366413611446781E-2</v>
      </c>
    </row>
    <row r="53" spans="1:19" ht="18" customHeight="1">
      <c r="A53" s="665">
        <v>40</v>
      </c>
      <c r="B53" s="659" t="s">
        <v>329</v>
      </c>
      <c r="C53" s="241">
        <v>3.6368417302371281</v>
      </c>
      <c r="D53" s="241">
        <v>2.9363823681541001</v>
      </c>
      <c r="E53" s="241">
        <v>4.3232481064636508</v>
      </c>
      <c r="F53" s="241">
        <v>3.6573785433604344</v>
      </c>
      <c r="G53" s="241">
        <v>3.7695036194339337</v>
      </c>
      <c r="H53" s="241">
        <v>5.2371785834240736</v>
      </c>
      <c r="I53" s="241">
        <v>-3.266266216616398</v>
      </c>
      <c r="J53" s="241">
        <v>-1.8341818528146092</v>
      </c>
      <c r="K53" s="241">
        <v>-0.15187364648656665</v>
      </c>
      <c r="L53" s="241">
        <v>0.24329921657730846</v>
      </c>
      <c r="M53" s="241">
        <v>4.7955405518981031</v>
      </c>
      <c r="N53" s="241">
        <v>4.5720392108546726</v>
      </c>
      <c r="O53" s="241">
        <v>2.0214178020149909</v>
      </c>
      <c r="P53" s="241">
        <v>-0.48537841489119105</v>
      </c>
      <c r="Q53" s="241">
        <v>0.9800389402605969</v>
      </c>
      <c r="R53" s="241">
        <v>1.4832517921694821</v>
      </c>
      <c r="S53" s="241">
        <v>1.9839301165536671</v>
      </c>
    </row>
    <row r="54" spans="1:19" ht="18" customHeight="1">
      <c r="A54" s="664"/>
      <c r="B54" s="656" t="s">
        <v>357</v>
      </c>
      <c r="C54" s="240"/>
      <c r="D54" s="240"/>
      <c r="E54" s="240"/>
      <c r="F54" s="240"/>
      <c r="G54" s="240"/>
      <c r="H54" s="240"/>
      <c r="I54" s="240"/>
      <c r="J54" s="240"/>
      <c r="K54" s="240"/>
      <c r="L54" s="240"/>
      <c r="M54" s="240"/>
      <c r="N54" s="240"/>
      <c r="O54" s="240"/>
      <c r="P54" s="240"/>
      <c r="Q54" s="240"/>
      <c r="R54" s="240"/>
      <c r="S54" s="240"/>
    </row>
    <row r="55" spans="1:19" ht="18" customHeight="1">
      <c r="A55" s="664">
        <v>45</v>
      </c>
      <c r="B55" s="657" t="s">
        <v>205</v>
      </c>
      <c r="C55" s="240">
        <v>8.5860334122127124</v>
      </c>
      <c r="D55" s="240">
        <v>15.557480002830125</v>
      </c>
      <c r="E55" s="240">
        <v>13.143980903780905</v>
      </c>
      <c r="F55" s="240">
        <v>8.8071470614339944</v>
      </c>
      <c r="G55" s="240">
        <v>4.1092995036622781</v>
      </c>
      <c r="H55" s="240">
        <v>-9.8202299396499058</v>
      </c>
      <c r="I55" s="240">
        <v>-12.495739826681973</v>
      </c>
      <c r="J55" s="240">
        <v>-10.614850596306546</v>
      </c>
      <c r="K55" s="240">
        <v>-4.1186624389262239</v>
      </c>
      <c r="L55" s="240">
        <v>10.148692811355442</v>
      </c>
      <c r="M55" s="240">
        <v>19.919140068902518</v>
      </c>
      <c r="N55" s="240">
        <v>21.246959041731305</v>
      </c>
      <c r="O55" s="240">
        <v>24.518780057903843</v>
      </c>
      <c r="P55" s="240">
        <v>12.829819579339841</v>
      </c>
      <c r="Q55" s="240">
        <v>0.38305392797250981</v>
      </c>
      <c r="R55" s="240">
        <v>2.4775666144459363</v>
      </c>
      <c r="S55" s="240">
        <v>-5.4584385279089158</v>
      </c>
    </row>
    <row r="56" spans="1:19" ht="18" customHeight="1">
      <c r="A56" s="664">
        <v>50</v>
      </c>
      <c r="B56" s="657" t="s">
        <v>330</v>
      </c>
      <c r="C56" s="240">
        <v>-1.8790414478698669</v>
      </c>
      <c r="D56" s="240">
        <v>1.4589238958570894</v>
      </c>
      <c r="E56" s="240">
        <v>-0.58450273044110546</v>
      </c>
      <c r="F56" s="240">
        <v>4.4156364300051099</v>
      </c>
      <c r="G56" s="240">
        <v>3.7025649310231445</v>
      </c>
      <c r="H56" s="240">
        <v>-2.7036182170037226</v>
      </c>
      <c r="I56" s="240">
        <v>-2.9236594618359701</v>
      </c>
      <c r="J56" s="240">
        <v>-3.8739133169447437</v>
      </c>
      <c r="K56" s="240">
        <v>-1.2771716405697076</v>
      </c>
      <c r="L56" s="240">
        <v>0.75314414447253952</v>
      </c>
      <c r="M56" s="240">
        <v>-0.10129303344920126</v>
      </c>
      <c r="N56" s="240">
        <v>3.059450391445484</v>
      </c>
      <c r="O56" s="240">
        <v>0.30768745283398236</v>
      </c>
      <c r="P56" s="240">
        <v>6.3291212017748677</v>
      </c>
      <c r="Q56" s="240">
        <v>6.9549016677280528</v>
      </c>
      <c r="R56" s="240">
        <v>3.3666318023595654</v>
      </c>
      <c r="S56" s="240">
        <v>7.6385142356319102</v>
      </c>
    </row>
    <row r="57" spans="1:19" ht="18" customHeight="1">
      <c r="A57" s="664">
        <v>55</v>
      </c>
      <c r="B57" s="657" t="s">
        <v>331</v>
      </c>
      <c r="C57" s="240">
        <v>-23.728854247881959</v>
      </c>
      <c r="D57" s="240">
        <v>-4.2126376702644635</v>
      </c>
      <c r="E57" s="240">
        <v>-15.040395271273987</v>
      </c>
      <c r="F57" s="240">
        <v>14.259269000065045</v>
      </c>
      <c r="G57" s="240">
        <v>66.050468530577405</v>
      </c>
      <c r="H57" s="240">
        <v>44.872368274009929</v>
      </c>
      <c r="I57" s="240">
        <v>-91.976955216970936</v>
      </c>
      <c r="J57" s="240">
        <v>-93.153377684793909</v>
      </c>
      <c r="K57" s="240">
        <v>-86.57785124265844</v>
      </c>
      <c r="L57" s="240">
        <v>-69.304957515988733</v>
      </c>
      <c r="M57" s="240">
        <v>24.462523067280607</v>
      </c>
      <c r="N57" s="240">
        <v>859.12840591566885</v>
      </c>
      <c r="O57" s="240">
        <v>683.93508002535998</v>
      </c>
      <c r="P57" s="240">
        <v>247.27248435141891</v>
      </c>
      <c r="Q57" s="240">
        <v>123.27040480524158</v>
      </c>
      <c r="R57" s="240">
        <v>19.308008580182424</v>
      </c>
      <c r="S57" s="240">
        <v>-15.417664438475631</v>
      </c>
    </row>
    <row r="58" spans="1:19" ht="18" customHeight="1">
      <c r="A58" s="664">
        <v>60</v>
      </c>
      <c r="B58" s="657" t="s">
        <v>332</v>
      </c>
      <c r="C58" s="240">
        <v>1.4509632275070405</v>
      </c>
      <c r="D58" s="240">
        <v>3.1377534838399557</v>
      </c>
      <c r="E58" s="240">
        <v>-0.26676095876566608</v>
      </c>
      <c r="F58" s="240">
        <v>6.475416852851601</v>
      </c>
      <c r="G58" s="240">
        <v>9.0116954832279781</v>
      </c>
      <c r="H58" s="240">
        <v>12.487392401914699</v>
      </c>
      <c r="I58" s="240">
        <v>-17.477212007180164</v>
      </c>
      <c r="J58" s="240">
        <v>-16.501784063252334</v>
      </c>
      <c r="K58" s="240">
        <v>-1.6359131354540146</v>
      </c>
      <c r="L58" s="240">
        <v>-5.3995444180252257</v>
      </c>
      <c r="M58" s="240">
        <v>13.045125805719881</v>
      </c>
      <c r="N58" s="240">
        <v>17.43493799295457</v>
      </c>
      <c r="O58" s="240">
        <v>-1.5685994982021723</v>
      </c>
      <c r="P58" s="240">
        <v>11.371998148844288</v>
      </c>
      <c r="Q58" s="240">
        <v>21.273277078396923</v>
      </c>
      <c r="R58" s="240">
        <v>1.116358964302111</v>
      </c>
      <c r="S58" s="240">
        <v>-5.2078782554307201</v>
      </c>
    </row>
    <row r="59" spans="1:19" ht="18" customHeight="1">
      <c r="A59" s="664">
        <v>64</v>
      </c>
      <c r="B59" s="657" t="s">
        <v>333</v>
      </c>
      <c r="C59" s="240">
        <v>121.70532404543724</v>
      </c>
      <c r="D59" s="240">
        <v>-0.77582061809710057</v>
      </c>
      <c r="E59" s="240">
        <v>59.121118240815292</v>
      </c>
      <c r="F59" s="240">
        <v>60.52659380432732</v>
      </c>
      <c r="G59" s="240">
        <v>-21.559330277211487</v>
      </c>
      <c r="H59" s="240">
        <v>29.119069214640959</v>
      </c>
      <c r="I59" s="240">
        <v>13.724690286547858</v>
      </c>
      <c r="J59" s="240">
        <v>26.863215655669425</v>
      </c>
      <c r="K59" s="240">
        <v>11.538758966877039</v>
      </c>
      <c r="L59" s="240">
        <v>4.7872555671463868</v>
      </c>
      <c r="M59" s="240">
        <v>6.9239382207256783</v>
      </c>
      <c r="N59" s="240">
        <v>8.9420589231825609</v>
      </c>
      <c r="O59" s="240">
        <v>4.8568908313402881</v>
      </c>
      <c r="P59" s="240">
        <v>13.748906368442636</v>
      </c>
      <c r="Q59" s="240">
        <v>28.50902652105416</v>
      </c>
      <c r="R59" s="240">
        <v>14.318472295901131</v>
      </c>
      <c r="S59" s="240">
        <v>15.58860931722943</v>
      </c>
    </row>
    <row r="60" spans="1:19" ht="18" customHeight="1">
      <c r="A60" s="664">
        <v>65</v>
      </c>
      <c r="B60" s="657" t="s">
        <v>334</v>
      </c>
      <c r="C60" s="240">
        <v>-1.92476625456659</v>
      </c>
      <c r="D60" s="240">
        <v>13.432647543273468</v>
      </c>
      <c r="E60" s="240">
        <v>6.6009729075807044</v>
      </c>
      <c r="F60" s="240">
        <v>18.462001448148246</v>
      </c>
      <c r="G60" s="240">
        <v>8.5437168541540487</v>
      </c>
      <c r="H60" s="240">
        <v>-0.3632408020554645</v>
      </c>
      <c r="I60" s="240">
        <v>-1.9329619693063571</v>
      </c>
      <c r="J60" s="240">
        <v>-1.7486449522673198</v>
      </c>
      <c r="K60" s="240">
        <v>5.8129247163141606</v>
      </c>
      <c r="L60" s="240">
        <v>17.228566963360905</v>
      </c>
      <c r="M60" s="240">
        <v>21.735977245672402</v>
      </c>
      <c r="N60" s="240">
        <v>10.346342357974624</v>
      </c>
      <c r="O60" s="240">
        <v>6.8446963060853072</v>
      </c>
      <c r="P60" s="240">
        <v>2.4455608747469215</v>
      </c>
      <c r="Q60" s="240">
        <v>-5.4367171755676624</v>
      </c>
      <c r="R60" s="240">
        <v>3.5811664567543255</v>
      </c>
      <c r="S60" s="240">
        <v>6.3357133675136401</v>
      </c>
    </row>
    <row r="61" spans="1:19" ht="18" customHeight="1">
      <c r="A61" s="664">
        <v>71</v>
      </c>
      <c r="B61" s="657" t="s">
        <v>335</v>
      </c>
      <c r="C61" s="240">
        <v>-0.62667537759772962</v>
      </c>
      <c r="D61" s="240">
        <v>5.073329839929408</v>
      </c>
      <c r="E61" s="240">
        <v>3.6161003197102692</v>
      </c>
      <c r="F61" s="240">
        <v>1.8149464565623941</v>
      </c>
      <c r="G61" s="240">
        <v>0.9861582875297481</v>
      </c>
      <c r="H61" s="240">
        <v>-8.0688642544349261</v>
      </c>
      <c r="I61" s="240">
        <v>-9.1905615435493253</v>
      </c>
      <c r="J61" s="240">
        <v>-8.5422841477109319</v>
      </c>
      <c r="K61" s="240">
        <v>-6.4091938264022712</v>
      </c>
      <c r="L61" s="240">
        <v>-0.98106881751184316</v>
      </c>
      <c r="M61" s="240">
        <v>2.6121359080545137</v>
      </c>
      <c r="N61" s="240">
        <v>2.3434935001169999</v>
      </c>
      <c r="O61" s="240">
        <v>7.7692206595683766</v>
      </c>
      <c r="P61" s="240">
        <v>4.5941524681109014</v>
      </c>
      <c r="Q61" s="240">
        <v>-1.8732612227576939</v>
      </c>
      <c r="R61" s="240">
        <v>3.6472781901088602</v>
      </c>
      <c r="S61" s="240">
        <v>-3.107279743756175</v>
      </c>
    </row>
    <row r="62" spans="1:19" ht="18" customHeight="1">
      <c r="A62" s="664">
        <v>75</v>
      </c>
      <c r="B62" s="657" t="s">
        <v>73</v>
      </c>
      <c r="C62" s="240">
        <v>5.2804200031467907</v>
      </c>
      <c r="D62" s="240">
        <v>-15.150556456915677</v>
      </c>
      <c r="E62" s="240">
        <v>9.1762768781330717</v>
      </c>
      <c r="F62" s="240">
        <v>-21.401641060811983</v>
      </c>
      <c r="G62" s="240">
        <v>26.683509859482136</v>
      </c>
      <c r="H62" s="240">
        <v>17.182533835596093</v>
      </c>
      <c r="I62" s="240">
        <v>-38.405070103586795</v>
      </c>
      <c r="J62" s="240">
        <v>14.076038861100827</v>
      </c>
      <c r="K62" s="240">
        <v>3.6750696264738369</v>
      </c>
      <c r="L62" s="240">
        <v>2.7250675557096704</v>
      </c>
      <c r="M62" s="240">
        <v>63.268381643777857</v>
      </c>
      <c r="N62" s="240">
        <v>14.087130518050683</v>
      </c>
      <c r="O62" s="240">
        <v>-30.714726088813471</v>
      </c>
      <c r="P62" s="240">
        <v>-15.328631399484415</v>
      </c>
      <c r="Q62" s="240">
        <v>10.328929914783892</v>
      </c>
      <c r="R62" s="240">
        <v>4.0307597713789667</v>
      </c>
      <c r="S62" s="240">
        <v>4.828719204403642</v>
      </c>
    </row>
    <row r="63" spans="1:19" ht="18" customHeight="1">
      <c r="A63" s="664">
        <v>80</v>
      </c>
      <c r="B63" s="657" t="s">
        <v>358</v>
      </c>
      <c r="C63" s="240">
        <v>4.8106073378950454</v>
      </c>
      <c r="D63" s="240">
        <v>-4.7205215478141715</v>
      </c>
      <c r="E63" s="240">
        <v>-7.8276018440902817</v>
      </c>
      <c r="F63" s="240">
        <v>2.8141824333193677</v>
      </c>
      <c r="G63" s="240">
        <v>17.22656322288536</v>
      </c>
      <c r="H63" s="240">
        <v>22.911570278051396</v>
      </c>
      <c r="I63" s="240">
        <v>-68.766362514250858</v>
      </c>
      <c r="J63" s="240">
        <v>-3.4601876538544407</v>
      </c>
      <c r="K63" s="240">
        <v>2.8153202903637542</v>
      </c>
      <c r="L63" s="240">
        <v>-5.8892810360226981</v>
      </c>
      <c r="M63" s="240">
        <v>252.93253664767201</v>
      </c>
      <c r="N63" s="240">
        <v>1.9658839808100792</v>
      </c>
      <c r="O63" s="240">
        <v>-18.813676937009237</v>
      </c>
      <c r="P63" s="240">
        <v>-10.245707089636035</v>
      </c>
      <c r="Q63" s="240">
        <v>-2.9018899501671691</v>
      </c>
      <c r="R63" s="240">
        <v>0.44346572091775727</v>
      </c>
      <c r="S63" s="240">
        <v>7.1218678807565938</v>
      </c>
    </row>
    <row r="64" spans="1:19" ht="18" customHeight="1">
      <c r="A64" s="664">
        <v>85</v>
      </c>
      <c r="B64" s="657" t="s">
        <v>359</v>
      </c>
      <c r="C64" s="240">
        <v>-2.2771907525557467</v>
      </c>
      <c r="D64" s="240">
        <v>-6.2252321283806644E-2</v>
      </c>
      <c r="E64" s="240">
        <v>0.32002172575731347</v>
      </c>
      <c r="F64" s="240">
        <v>2.7016717695726555</v>
      </c>
      <c r="G64" s="240">
        <v>7.5740188109060691</v>
      </c>
      <c r="H64" s="240">
        <v>7.7604663525369766</v>
      </c>
      <c r="I64" s="240">
        <v>23.651144579584148</v>
      </c>
      <c r="J64" s="240">
        <v>25.598257860160722</v>
      </c>
      <c r="K64" s="240">
        <v>2.9444453807504933</v>
      </c>
      <c r="L64" s="240">
        <v>-5.668990036653021</v>
      </c>
      <c r="M64" s="240">
        <v>-10.602769804663826</v>
      </c>
      <c r="N64" s="240">
        <v>-15.082796852595914</v>
      </c>
      <c r="O64" s="240">
        <v>-1.3165334974294396</v>
      </c>
      <c r="P64" s="240">
        <v>0.9171472365522515</v>
      </c>
      <c r="Q64" s="240">
        <v>-7.8290298832397358</v>
      </c>
      <c r="R64" s="240">
        <v>-6.5571056695461589</v>
      </c>
      <c r="S64" s="240">
        <v>-5.76998065057448</v>
      </c>
    </row>
    <row r="65" spans="1:19" ht="18" customHeight="1">
      <c r="A65" s="664">
        <v>91</v>
      </c>
      <c r="B65" s="657" t="s">
        <v>338</v>
      </c>
      <c r="C65" s="240">
        <v>24.064765354656537</v>
      </c>
      <c r="D65" s="240">
        <v>10.962012542497291</v>
      </c>
      <c r="E65" s="240">
        <v>-13.398072372555047</v>
      </c>
      <c r="F65" s="240">
        <v>-16.502722430968607</v>
      </c>
      <c r="G65" s="240">
        <v>-29.35752593832953</v>
      </c>
      <c r="H65" s="240">
        <v>-15.055222667589319</v>
      </c>
      <c r="I65" s="240">
        <v>-6.4073867762282077</v>
      </c>
      <c r="J65" s="240">
        <v>-12.919377138361487</v>
      </c>
      <c r="K65" s="240">
        <v>-1.7110804843804783</v>
      </c>
      <c r="L65" s="240">
        <v>-9.9583213561601376</v>
      </c>
      <c r="M65" s="240">
        <v>22.697953155128324</v>
      </c>
      <c r="N65" s="240">
        <v>-16.762896736948697</v>
      </c>
      <c r="O65" s="240">
        <v>-39.605369357675627</v>
      </c>
      <c r="P65" s="240">
        <v>-34.922453945251078</v>
      </c>
      <c r="Q65" s="240">
        <v>-48.050195744719247</v>
      </c>
      <c r="R65" s="240">
        <v>-31.385936754773279</v>
      </c>
      <c r="S65" s="240">
        <v>-10.838095831227557</v>
      </c>
    </row>
    <row r="66" spans="1:19" ht="18" customHeight="1">
      <c r="A66" s="664">
        <v>97</v>
      </c>
      <c r="B66" s="657" t="s">
        <v>360</v>
      </c>
      <c r="C66" s="240">
        <v>-9.8435010642268779</v>
      </c>
      <c r="D66" s="240">
        <v>22.114584042497619</v>
      </c>
      <c r="E66" s="240">
        <v>18.967562332107391</v>
      </c>
      <c r="F66" s="240">
        <v>32.266148283397847</v>
      </c>
      <c r="G66" s="240">
        <v>23.351853801180191</v>
      </c>
      <c r="H66" s="240">
        <v>19.863436552069992</v>
      </c>
      <c r="I66" s="240">
        <v>18.238147958873398</v>
      </c>
      <c r="J66" s="240">
        <v>17.626585545196004</v>
      </c>
      <c r="K66" s="240">
        <v>21.025501540544276</v>
      </c>
      <c r="L66" s="240">
        <v>16.13603992608601</v>
      </c>
      <c r="M66" s="240">
        <v>15.908026707576607</v>
      </c>
      <c r="N66" s="240">
        <v>3.8419087918804884</v>
      </c>
      <c r="O66" s="240">
        <v>0.98853871281414651</v>
      </c>
      <c r="P66" s="240">
        <v>-5.2067454909789816</v>
      </c>
      <c r="Q66" s="240">
        <v>-11.5603753551342</v>
      </c>
      <c r="R66" s="240">
        <v>-2.1168502345993101</v>
      </c>
      <c r="S66" s="240">
        <v>1.4886183223392857</v>
      </c>
    </row>
    <row r="67" spans="1:19" ht="18" customHeight="1">
      <c r="A67" s="665"/>
      <c r="B67" s="659" t="s">
        <v>361</v>
      </c>
      <c r="C67" s="241">
        <v>78.725956116536366</v>
      </c>
      <c r="D67" s="241">
        <v>30.630883307705226</v>
      </c>
      <c r="E67" s="241">
        <v>-18.546060943527841</v>
      </c>
      <c r="F67" s="241">
        <v>20.407209734515863</v>
      </c>
      <c r="G67" s="241">
        <v>-18.430869313157206</v>
      </c>
      <c r="H67" s="241">
        <v>43.284453010656087</v>
      </c>
      <c r="I67" s="241">
        <v>45.534378046151303</v>
      </c>
      <c r="J67" s="241">
        <v>14.808712922798129</v>
      </c>
      <c r="K67" s="241">
        <v>-37.306024869486329</v>
      </c>
      <c r="L67" s="241">
        <v>-40.647502431761765</v>
      </c>
      <c r="M67" s="241">
        <v>10.930575811874533</v>
      </c>
      <c r="N67" s="241">
        <v>-11.637092709012165</v>
      </c>
      <c r="O67" s="241">
        <v>76.747926066591248</v>
      </c>
      <c r="P67" s="241">
        <v>-3.7197193315753885</v>
      </c>
      <c r="Q67" s="241">
        <v>-33.517916423148222</v>
      </c>
      <c r="R67" s="241">
        <v>-20.958443637872037</v>
      </c>
      <c r="S67" s="241">
        <v>16.933495759558383</v>
      </c>
    </row>
    <row r="68" spans="1:19" ht="18" customHeight="1">
      <c r="A68" s="236"/>
      <c r="C68" s="242"/>
      <c r="D68" s="242"/>
      <c r="E68" s="242"/>
      <c r="F68" s="242"/>
      <c r="G68" s="242"/>
      <c r="H68" s="242"/>
      <c r="I68" s="242"/>
      <c r="J68" s="242"/>
      <c r="K68" s="242"/>
      <c r="L68" s="242"/>
      <c r="M68" s="242"/>
      <c r="N68" s="242"/>
      <c r="O68" s="242"/>
      <c r="P68" s="242"/>
      <c r="Q68" s="242"/>
      <c r="R68" s="242"/>
      <c r="S68" s="242"/>
    </row>
    <row r="69" spans="1:19" ht="18" customHeight="1">
      <c r="A69" s="236"/>
      <c r="B69" s="660" t="s">
        <v>75</v>
      </c>
      <c r="C69" s="243">
        <v>11.37513908807497</v>
      </c>
      <c r="D69" s="243">
        <v>7.1564050793223588</v>
      </c>
      <c r="E69" s="243">
        <v>-0.50838241580988264</v>
      </c>
      <c r="F69" s="243">
        <v>7.6912682648487385</v>
      </c>
      <c r="G69" s="243">
        <v>3.7162249963118343</v>
      </c>
      <c r="H69" s="243">
        <v>7.0875718238156082</v>
      </c>
      <c r="I69" s="243">
        <v>-9.512793619749683</v>
      </c>
      <c r="J69" s="243">
        <v>-10.003495529914941</v>
      </c>
      <c r="K69" s="243">
        <v>-14.815781677326466</v>
      </c>
      <c r="L69" s="243">
        <v>-14.751066243068756</v>
      </c>
      <c r="M69" s="243">
        <v>12.876564720005756</v>
      </c>
      <c r="N69" s="243">
        <v>11.388064361451523</v>
      </c>
      <c r="O69" s="243">
        <v>15.947022851341819</v>
      </c>
      <c r="P69" s="243">
        <v>11.600001942121052</v>
      </c>
      <c r="Q69" s="243">
        <v>0.32645374109032677</v>
      </c>
      <c r="R69" s="243">
        <v>2.6587778738074164E-2</v>
      </c>
      <c r="S69" s="243">
        <v>2.1606415873773654</v>
      </c>
    </row>
    <row r="71" spans="1:19">
      <c r="A71" s="214" t="s">
        <v>410</v>
      </c>
    </row>
    <row r="72" spans="1:19">
      <c r="A72" s="213" t="s">
        <v>370</v>
      </c>
    </row>
  </sheetData>
  <mergeCells count="2">
    <mergeCell ref="A1:S1"/>
    <mergeCell ref="A37:S37"/>
  </mergeCells>
  <printOptions horizontalCentered="1" verticalCentered="1"/>
  <pageMargins left="0" right="0" top="0.98425196850393704" bottom="0.39370078740157483" header="0" footer="0"/>
  <pageSetup paperSize="9" scale="67" firstPageNumber="15" fitToWidth="0" fitToHeight="2" orientation="landscape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</oddFooter>
  </headerFooter>
  <rowBreaks count="1" manualBreakCount="1">
    <brk id="36" max="16383" man="1"/>
  </rowBreaks>
  <legacyDrawingHF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32</vt:i4>
      </vt:variant>
      <vt:variant>
        <vt:lpstr>Plages nommées</vt:lpstr>
      </vt:variant>
      <vt:variant>
        <vt:i4>36</vt:i4>
      </vt:variant>
    </vt:vector>
  </HeadingPairs>
  <TitlesOfParts>
    <vt:vector size="68" baseType="lpstr">
      <vt:lpstr>SortieMacro</vt:lpstr>
      <vt:lpstr>Sortie conj prod</vt:lpstr>
      <vt:lpstr>Sortie conj prix</vt:lpstr>
      <vt:lpstr>Sortie conj emploi</vt:lpstr>
      <vt:lpstr>Sortie conj clim</vt:lpstr>
      <vt:lpstr>Sortie_CN1</vt:lpstr>
      <vt:lpstr>Sortie_CN11</vt:lpstr>
      <vt:lpstr>Sortie_CN2</vt:lpstr>
      <vt:lpstr>Sortie_CNT3</vt:lpstr>
      <vt:lpstr>Sortietissuindustriel</vt:lpstr>
      <vt:lpstr>SortieIPI</vt:lpstr>
      <vt:lpstr>SortieIPC</vt:lpstr>
      <vt:lpstr>SortieIPCgliss</vt:lpstr>
      <vt:lpstr>SortieEtab</vt:lpstr>
      <vt:lpstr>SortieEtab secteur</vt:lpstr>
      <vt:lpstr>SortieCarb</vt:lpstr>
      <vt:lpstr>SortiePrixCarb</vt:lpstr>
      <vt:lpstr>SortieElec</vt:lpstr>
      <vt:lpstr>SortieEau</vt:lpstr>
      <vt:lpstr>Sortieferr</vt:lpstr>
      <vt:lpstr>Sortiefretaerien</vt:lpstr>
      <vt:lpstr>Sortiepaxaerien</vt:lpstr>
      <vt:lpstr>SortieCNAPS</vt:lpstr>
      <vt:lpstr>SortieEmp</vt:lpstr>
      <vt:lpstr>Sortieimma</vt:lpstr>
      <vt:lpstr>SortieOGTrec</vt:lpstr>
      <vt:lpstr>SortieOGTdep</vt:lpstr>
      <vt:lpstr>SortieMoney</vt:lpstr>
      <vt:lpstr>Sortieexport</vt:lpstr>
      <vt:lpstr>Sortieimport</vt:lpstr>
      <vt:lpstr>Sortietourisme</vt:lpstr>
      <vt:lpstr>SortiePrixinter</vt:lpstr>
      <vt:lpstr>'Sortie conj clim'!OLE_LINK1</vt:lpstr>
      <vt:lpstr>'Sortie conj emploi'!OLE_LINK1</vt:lpstr>
      <vt:lpstr>'Sortie conj prix'!OLE_LINK1</vt:lpstr>
      <vt:lpstr>'Sortie conj prod'!OLE_LINK1</vt:lpstr>
      <vt:lpstr>Sortietissuindustriel!OLE_LINK1</vt:lpstr>
      <vt:lpstr>'Sortie conj clim'!Zone_d_impression</vt:lpstr>
      <vt:lpstr>'Sortie conj emploi'!Zone_d_impression</vt:lpstr>
      <vt:lpstr>'Sortie conj prix'!Zone_d_impression</vt:lpstr>
      <vt:lpstr>'Sortie conj prod'!Zone_d_impression</vt:lpstr>
      <vt:lpstr>Sortie_CN1!Zone_d_impression</vt:lpstr>
      <vt:lpstr>Sortie_CN11!Zone_d_impression</vt:lpstr>
      <vt:lpstr>Sortie_CN2!Zone_d_impression</vt:lpstr>
      <vt:lpstr>Sortie_CNT3!Zone_d_impression</vt:lpstr>
      <vt:lpstr>SortieCarb!Zone_d_impression</vt:lpstr>
      <vt:lpstr>SortieCNAPS!Zone_d_impression</vt:lpstr>
      <vt:lpstr>SortieEau!Zone_d_impression</vt:lpstr>
      <vt:lpstr>SortieElec!Zone_d_impression</vt:lpstr>
      <vt:lpstr>SortieEmp!Zone_d_impression</vt:lpstr>
      <vt:lpstr>SortieEtab!Zone_d_impression</vt:lpstr>
      <vt:lpstr>'SortieEtab secteur'!Zone_d_impression</vt:lpstr>
      <vt:lpstr>Sortieexport!Zone_d_impression</vt:lpstr>
      <vt:lpstr>Sortieferr!Zone_d_impression</vt:lpstr>
      <vt:lpstr>Sortiefretaerien!Zone_d_impression</vt:lpstr>
      <vt:lpstr>Sortieimma!Zone_d_impression</vt:lpstr>
      <vt:lpstr>Sortieimport!Zone_d_impression</vt:lpstr>
      <vt:lpstr>SortieIPC!Zone_d_impression</vt:lpstr>
      <vt:lpstr>SortieIPCgliss!Zone_d_impression</vt:lpstr>
      <vt:lpstr>SortieMacro!Zone_d_impression</vt:lpstr>
      <vt:lpstr>SortieMoney!Zone_d_impression</vt:lpstr>
      <vt:lpstr>SortieOGTdep!Zone_d_impression</vt:lpstr>
      <vt:lpstr>SortieOGTrec!Zone_d_impression</vt:lpstr>
      <vt:lpstr>Sortiepaxaerien!Zone_d_impression</vt:lpstr>
      <vt:lpstr>SortiePrixCarb!Zone_d_impression</vt:lpstr>
      <vt:lpstr>SortiePrixinter!Zone_d_impression</vt:lpstr>
      <vt:lpstr>Sortietissuindustriel!Zone_d_impression</vt:lpstr>
      <vt:lpstr>Sortietourisme!Zone_d_impression</vt:lpstr>
    </vt:vector>
  </TitlesOfParts>
  <Company>Guinée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TABLEAU DE BORD</dc:title>
  <dc:creator>SERVICE CONJONCTURE</dc:creator>
  <cp:lastModifiedBy>asus</cp:lastModifiedBy>
  <cp:lastPrinted>2025-11-04T08:03:09Z</cp:lastPrinted>
  <dcterms:created xsi:type="dcterms:W3CDTF">2002-11-28T10:54:22Z</dcterms:created>
  <dcterms:modified xsi:type="dcterms:W3CDTF">2025-11-04T09:42:57Z</dcterms:modified>
</cp:coreProperties>
</file>